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PPA 2020 Inicial" sheetId="1" r:id="rId1"/>
  </sheets>
  <definedNames>
    <definedName name="_xlnm.Print_Titles" localSheetId="0">'PPA 2020 Inicial'!$16:$16</definedName>
  </definedNames>
  <calcPr fullCalcOnLoad="1"/>
</workbook>
</file>

<file path=xl/sharedStrings.xml><?xml version="1.0" encoding="utf-8"?>
<sst xmlns="http://schemas.openxmlformats.org/spreadsheetml/2006/main" count="428" uniqueCount="136">
  <si>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</si>
  <si>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</si>
  <si>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</si>
  <si>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</si>
  <si>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</si>
  <si>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</si>
  <si>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</si>
  <si>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</si>
  <si>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</si>
  <si>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</si>
  <si>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¿Se requieren vigencias futuras?</t>
  </si>
  <si>
    <t>Estado de solicitud de vigencias futuras</t>
  </si>
  <si>
    <t>Datos de contacto del responsable</t>
  </si>
  <si>
    <t>B. ADQUISICIONES PLANEADAS</t>
  </si>
  <si>
    <t>Página web</t>
  </si>
  <si>
    <t>Fecha estimada de inicio de proceso de selección</t>
  </si>
  <si>
    <t>Misión y visión</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</si>
  <si>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</si>
  <si>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</si>
  <si>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</si>
  <si>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</si>
  <si>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80131500</t>
  </si>
  <si>
    <t>11 meses</t>
  </si>
  <si>
    <t>nazir.yabor@cundinamarca.gov.co</t>
  </si>
  <si>
    <t>Valor total
estimado</t>
  </si>
  <si>
    <t>Contratación Directa</t>
  </si>
  <si>
    <t>Arrendamiento de Oficinas Empresa Ferrea Regional SAS.</t>
  </si>
  <si>
    <t>Prestar servicios de apoyo y asesoría profesional técnica especializada a la Dirección Técnica de la Empresa Férrea Regional S.A.S.-EFR S.A.S., en aspectos relacionados con las labores de planeación, seguimiento y aseguramiento de la gestión predial, catastral, inmobiliaria de los proyectos a cargo de la Empresa Férrea Regional S.A.S.- EFR S.A.S</t>
  </si>
  <si>
    <t>3 meses</t>
  </si>
  <si>
    <t>12 meses</t>
  </si>
  <si>
    <t>8 meses</t>
  </si>
  <si>
    <t>2 meses</t>
  </si>
  <si>
    <t>Contratar el alquiler equipos de cómputo, impresoras y de herramientas tecnológicas, incluyendo el mantenimiento preventivo y correctivo con suministro de insumos, repuestos y tóner para los mismos, para ser utilizados por las diferentes dependencias de la empresa, en el desarrollo de sus funciones.</t>
  </si>
  <si>
    <t>Contratar el diseño, implementación, mantenimiento, hosting y manejo del dominio de la página Web de la Empresa Férrea Regional S.A.S.</t>
  </si>
  <si>
    <t xml:space="preserve">10 meses </t>
  </si>
  <si>
    <t>Mínima Cuantía</t>
  </si>
  <si>
    <t>Códigos
UNSPSC</t>
  </si>
  <si>
    <t>Valor estimado
en la vigencia
actual</t>
  </si>
  <si>
    <t>GERENTE GENERAL</t>
  </si>
  <si>
    <t xml:space="preserve">El presente acto es suscrito por el ordenador del gasto              </t>
  </si>
  <si>
    <t>Calle 26 Nº 68C 61, Torre Central Davivienda - Oficina 407</t>
  </si>
  <si>
    <t>360 días</t>
  </si>
  <si>
    <t>PLAN ANUAL DE ADQUISICIONES - VERSIÓN No. 1</t>
  </si>
  <si>
    <t>www.efr-cundinamarca.gov.co</t>
  </si>
  <si>
    <t>EMPRESA FERREA REGIONAL SAS.,  EFR S.A.S.</t>
  </si>
  <si>
    <t>Contratar el suministro de útiles de oficina e implementos de papelería, para dar apoyo logístico a las diferentes dependencias de la empresa férrea regional s.a.s., con el fin de respuesta oportuna a las necesidades de las diferentes áreas de la empresa.</t>
  </si>
  <si>
    <t>Apoyo a la Dirección de Asuntos Legales y Corporativos en las labores de estructuración, seguimiento y ejecución de los proyectos de infraestructura de transporte que se encuentren a cargo de la entidad.</t>
  </si>
  <si>
    <t xml:space="preserve">12 meses </t>
  </si>
  <si>
    <t xml:space="preserve">Contratación Directa </t>
  </si>
  <si>
    <t>Apoyo a la Dirección de Asuntos Legales y Corporativos de la empresa en el desarrollo de los procesos de contratación misional y funcional de la Empresa Férrea Regional S.A.S., así como apoyo en la supervisión de los contratos funcionales suscritos y a suscribirse por la entidad.</t>
  </si>
  <si>
    <t xml:space="preserve">Prestar servicios profesionales y de apoyo a la gestión en la Dirección Administrativa y Financiera, en la ejecución del proceso contable y gestión tributaria de la Empresa Férrea Regional S.A.S. y aplicación del manual financiero requerido en la ejecución de los proyectos de los cuales es ente gestor la entidad. </t>
  </si>
  <si>
    <t>Apoyar a la Dirección Administrativa y Financiera de la Empresa Férrea Regional S.A.S en el desarrollo de las actividades a cargo de la misma, asesorando temas administrativos, financieros y presupuestales de la empresa, elaborando insumos técnicos y administrativos a incluir en documentos asociados a las diferentes etapas contractuales de los procesos que se adelanten, así como el apoyo a la supervisión de contratos.</t>
  </si>
  <si>
    <t>Prestar servicios de asesoría profesional especializada legal y financiera, para el seguimiento y apoyo a la supervisión de la construcción, financiación, ejecución, interventoría y demás actos necesarios para el proyecto Regiotram de Occidente, así como el apoyo en la estructuración, análisis y revisión de estudios de cualquier otro proyecto férreo que adelante la Empresa</t>
  </si>
  <si>
    <t>Prestar servicios profesionales de apoyo y asesoría profesional jurídica especializada a la Dirección Técnica de la Empresa Férrea Regional S.A.S. – EFR S.A.S., en aspectos relacionados con gestión predial por motivos de utilidad pública e interés social de los proyectos a cargo de la Empresa Férrea Regional S.A.S.-EFR S.A.S</t>
  </si>
  <si>
    <t>Prestar servicios de Asesoría Profesional Técnica Especializada a la Dirección Técnica de la Empresa, en aspectos relacionados con labores de planeación, seguimiento e identificación de estrategias encaminadas a la viabilidad, aseguramiento y control del cumplimiento legal ambiental, social y arqueológico, de los proyectos a cargo de la Empresa Férrea Regional S.A.S.- EFR S.A.S</t>
  </si>
  <si>
    <t>Prestar servicios de asesoría profesional técnica especializado a la Dirección Técnica de la Empresa Férrea Regional S.A.S.-EFR S.A.S., en aspectos relacionados con las labores del componente socio predial de los proyectos que adelanta la EFR S.A.S</t>
  </si>
  <si>
    <t>Prestar servicios profesionales de apoyo y asesoría profesional técnica especializada a la Empresa Férrea Regional S.A.S. para realizar las labores de control, revisión y seguimiento del componente de gestión predial, así como el apoyo a los productos de información geográfica de los proyectos a cargo de la Empresa Férrea Regional S.A.S.-EFR S.A.S.</t>
  </si>
  <si>
    <t>Seleccionar una compañía de seguros legalmente autorizada para funcionar en el país, para la adquisición de una póliza que ampare al responsable de la  Caja Menor de la Empresa Férrea Regional S.A.S.</t>
  </si>
  <si>
    <t>84131500
84131600</t>
  </si>
  <si>
    <t>Contratar los servicios de intermediación de seguros, que brinde a la Empresa Férrea Regional S.A.S., la asesoría para la contratación y manejo integral de las pólizas de seguros que requiera la entidad prestando asesoría en todos los temas relacionados con seguros, sin que genere erogación alguna para la EFR.</t>
  </si>
  <si>
    <t xml:space="preserve">Concurso de Méritos </t>
  </si>
  <si>
    <t>10101505
15101506</t>
  </si>
  <si>
    <t>Contratar el suministro de combustible para el vehículo al servicio de la Empresa Férrea Regional S.A.S., así como para aquellos  vehículos por los que llegase a ser responsable</t>
  </si>
  <si>
    <t>Acuerdo Marco de Precios</t>
  </si>
  <si>
    <t>Mantenimiento preventivo y correctivo, con suministro de repuestos para el vehículo al servicio de la Empresa Férrea Regional S.A.S., así como para aquellos  vehículos por los que llegase a ser responsable</t>
  </si>
  <si>
    <t>Mínima cuantía</t>
  </si>
  <si>
    <t>Menor Cuantía</t>
  </si>
  <si>
    <t>Prestación de servicio de mensajería y/o correspondencia para la Empresa Férrea Regional S.A.S.</t>
  </si>
  <si>
    <t>Compra y/o recarga de extintores y compra de elementos de primeros auxilios de emergencia</t>
  </si>
  <si>
    <t>Contratar la prestación de servicios para la realización de exámenes ocupacionales de ingreso, periódicos y de egreso, y/o exámenes o valoraciones adicionales, a los funcionarios de la Empresa Férrea Regional S.A.S.</t>
  </si>
  <si>
    <t>Seleccionar una compañía de seguros legalmente autorizada para funcionar en el país, para la adquisición de las pólizas de seguros que requiera la Entidad en su programa de Seguros</t>
  </si>
  <si>
    <t>76111501
90101700</t>
  </si>
  <si>
    <t>Prestación del servicio integral de aseo, cafetería y servicios generales en las instalaciones de la Empresa Férrea Regional SAS, así como el suministro de los insumos necesarios para una óptima ejecución del contrato.</t>
  </si>
  <si>
    <t>JEIMMY VILLAMIL BUITRAGO</t>
  </si>
  <si>
    <t>6 meses</t>
  </si>
  <si>
    <t>Recursos propios</t>
  </si>
  <si>
    <t>Recursos de Inversión</t>
  </si>
  <si>
    <t>Nazir Yabor Motta - Director de Asuntos Legales y Corporativos
nazir.yabor@cundinamarca.gov.co ; Teléfono: 9262008</t>
  </si>
  <si>
    <t>Edgar Iván Cano Monroy - Director Técnico
edgar.cano@cundinamarca.gov.co ; Teléfono: 9262008</t>
  </si>
  <si>
    <t>Andrés Felipe Trujillo Galvis - Director Administrativo y Financiero
andres.trujillo@cundinamarca.gov.co ; Teléfono: 9262008</t>
  </si>
  <si>
    <t>SI</t>
  </si>
  <si>
    <t>A solicitar</t>
  </si>
  <si>
    <t>103 meses</t>
  </si>
  <si>
    <t>205 meses</t>
  </si>
  <si>
    <t>Revisó:</t>
  </si>
  <si>
    <t>Andrés Felipe Trujillo Galvis - Director Financiero y Administrativo</t>
  </si>
  <si>
    <t>Nazir Yabor Motta - Dierctor de Asuntos Legales y Corporativos</t>
  </si>
  <si>
    <t>Édgar Iván Cano Monroty - Dierctor Técnico</t>
  </si>
  <si>
    <t>NO</t>
  </si>
  <si>
    <t>N/A</t>
  </si>
  <si>
    <t>Prestar servicios de asesoría profesional financiera especializada a la Dirección Administrativa y Financiera de la Empresa Férrea Regional S.A.S y particularmente en las labores inherentes al proceso de consecución de recursos de financiamiento, el seguimiento, la supervisión y control del componente financiero de los proyectos Soacha Fase II y Fase III y RegioTram de Occidente, el seguimiento a la estructuración del proyecto Tren del Norte (tren de carga y pasajeros entre Bogotá y Zipaquirá) y  de los demás proyectos misionales a cago de la EFR</t>
  </si>
  <si>
    <t>SALE EN DICIEMBRE</t>
  </si>
  <si>
    <t>APROBADAS</t>
  </si>
  <si>
    <t>Prestar servicios de asesoría profesional financiera especializada a la Dirección Administrativa y Financiera de la Empresa Férrea Regional S.A.S, y particularmente en las labores inherentes al proceso de consecución de recursos de financiamiento, el seguimiento, la supervisión y control del componente financiero de los proyectos Soacha Fase II Y Fase III Y Regiotram de Occidente, el seguimiento a la estructuración del proyecto tren del norte (tren de carga y pasajeros entre Bogotá y Zipaquirá), y  de los demás proyectos misionales a cargo de la EFR.</t>
  </si>
  <si>
    <t>Prestar sus servicios profesionales  de apoyo a la gestión de la Dirección Administrativa y Financiera a la  Empresa Férrea Regional S.A.S. E.F.R. S.A.S., para adelantar auditoria, revisión y correcta implementación e ingreso de la información al sistema de información financiera HASNET de acuerdo a la normatividad contable pública y de las normas presupuestales vigentes.</t>
  </si>
  <si>
    <t>Prestar servicios técnicos de apoyo en la gestión a la Dirección Administrativa y Financiera de la Empresa Férrea Regional S.A.S.</t>
  </si>
  <si>
    <t>Constitución  de un agente de manejo para la titularización del proyecto Regiotram de Occidente</t>
  </si>
  <si>
    <t>Calificación de titularización Regiotram de Occidente</t>
  </si>
  <si>
    <t>Adquisición de vehículos para suplir las  necesidades de desplazamiento de los funcionarios de la Empresa Férrea Regional S.A.S., incluyendo el mantenimiento preventivo y correctivvo de los mismos.</t>
  </si>
  <si>
    <t>Interventoría técnica, administrativa, financiera, jurídica, económica, ambiental, social y SST, para la demolición, limpieza, cerramiento y mantenimiento de predios adquiridos por la Empresa Férrea Regional S.A.S – EFR, para la ejecución del proyecto: Extensión de la Troncal NQS del Sistema Integrado de Transporte Masivo de Bogotá D.C en el municipio de Soacha Fases II y III</t>
  </si>
  <si>
    <t>Contratar servicios profesionales para el apoyo en el proceso de selección de la planta de personal de la EFR SAS</t>
  </si>
  <si>
    <t>Prestar servicios de asesoría profesional financiera especializada a la Dirección Administrativa y Financiera de la Empresa Férrea Regional S.A.S, y particularmente en las labores inherentes a los procesos de seguimineto y actualización a los planes operativos de inversiones, la verificación de los insumos del titularización y el seguimiento a la deuda de la EFR .</t>
  </si>
  <si>
    <t>&lt;</t>
  </si>
  <si>
    <t xml:space="preserve">Prestar servicios profesionales y de apoyo a la gestión en la Dirección Administrativa y Financiera, en la ejecución del proceso contable fiduciario, conciliación de los modulos de fiducia y presupuesto, reportes a entidades de control y seguimiento y aplicación del manual financiero requerido en la ejecución de los proyectos de los cuales es ente gestor la entidad. </t>
  </si>
  <si>
    <t xml:space="preserve">Servicios de Revisoría Fiscal </t>
  </si>
  <si>
    <t>Prestar los servicios como operador logístico para el desarrollo del plan de bienestar de la EFR</t>
  </si>
  <si>
    <t>Andrés Felipe Trujillo Galvis - Director Administrativo y Financiero</t>
  </si>
  <si>
    <t>El contratista se obliga para con la Empresa Férrea Regional S.A.S. a prestar servicios de asesoría profesional especializada en aspectos técnicos ferroviarios para el seguimiento y apoyo a la supervisión de la construcción, financiación, ejecución e interventoría y demás actividades necesarias para el proyecto Regiotram de occidente, así como el apoyo en la estructuración, incluyendo los análisis y las revisiones pertinentes de los proyectos ferroviarios que adelante la EFR S.A.S o en aquellos en que la misma se involucre.</t>
  </si>
  <si>
    <t>Prestar servicios de asesoría profesional técnica especializada a la Dirección Técnica de la Empresa Férrea Regional en aspectos técnicos de planeación y operación de transporte  para el seguimiento y apoyo a la supervisión de la construcción, ejecución e interventoría para los proyectos en ejecución de la EFR, así como el apoyo en la estructuración, revisión y análisis de los proyectos de la EFR S.A.S o en aquellos en que la misma se involucre.</t>
  </si>
  <si>
    <t>Prestar servicios de asesoría profesional técnica especializada a la Dirección Técnica de la Empresa Férrea Regional en aspectos técnicos (Obra Civil) de  seguimiento y apoyo a la supervisión de la construcción, ejecución e interventoría para los proyectos en ejecución de la EFR, así como el apoyo en la estructuración, revisión y análisis de los proyectos de la EFR S.A.S o en aquellos en que la misma se involucre.</t>
  </si>
  <si>
    <t>Prestar servicios de apoyo y asesoría profesional técnica especializada a la Dirección Técnica de la Empresa Férrea Regional S.A.S.-EFR S.A.S., en aspectos relacionados con las labores de planeación, seguimiento y aseguramiento de la gestión predial, catastral, inmobiliaria de los proyectos a cargo de la Empresa Férrea Regional S.A.S.- EFR S.A.S (REGIOTRAM)</t>
  </si>
  <si>
    <t>10 meses</t>
  </si>
  <si>
    <t>Prestar servicios profesionales de apoyo y asesoría profesional jurídica especializada a la Dirección Técnica de la Empresa Férrea Regional S.A.S. – EFR S.A.S., en aspectos relacionados con gestión predial por motivos de utilidad pública e interés social de los proyectos a cargo de la Empresa Férrea Regional S.A.S.-EFR S.A.S (REGIOTRAM)</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</si>
  <si>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</si>
  <si>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La EFR para la vigencia 2020 tiene a cargo el desarrollo de los contratos de obra pública para el proyecto Extensión de la Troncal NQS del Sistema Transmilenio a Soacha fases II y III y el contrato de concesión integral del proyecto Regiotram de Occidente, en sus fases de pre construcción y gestión socio - predial; además, la EFR se encuentra en un proceso de fortalecimiento de su estructura organizacional interna.</t>
  </si>
  <si>
    <t>Ana Judith Torres Zorro</t>
  </si>
  <si>
    <t>Elaboró</t>
  </si>
  <si>
    <r>
      <rPr>
        <b/>
        <sz val="11"/>
        <color indexed="8"/>
        <rFont val="Calibri"/>
        <family val="2"/>
      </rPr>
      <t>MISIÓN:</t>
    </r>
    <r>
      <rPr>
        <sz val="11"/>
        <color indexed="8"/>
        <rFont val="Calibri"/>
        <family val="2"/>
      </rPr>
      <t xml:space="preserve"> Gestión, desarrollo, explotación, operación y planeación del Sistema Integrado de Transporte Regional en el Departamento de Cundinamarca, bajo la modalidad de transporte terrestre ferroviario, incluyendo sus respectivas infraestructuras, y la integraación con otros sistemas de trasporte. 
</t>
    </r>
    <r>
      <rPr>
        <b/>
        <sz val="11"/>
        <color indexed="8"/>
        <rFont val="Calibri"/>
        <family val="2"/>
      </rPr>
      <t>VISIÓN</t>
    </r>
    <r>
      <rPr>
        <sz val="11"/>
        <color indexed="8"/>
        <rFont val="Calibri"/>
        <family val="2"/>
      </rPr>
      <t>: Ser la empresa de mayor reconocimiento del Transporte Ferroviario Nacional, de carga y pasajeros, en cuanto a la gestión y operación, generando valor para los usuarios y los accionistas, entregando soluciones y servicios logísticos competitivos, oportunos y de calidad.</t>
    </r>
  </si>
  <si>
    <r>
      <rPr>
        <b/>
        <sz val="11"/>
        <color indexed="8"/>
        <rFont val="Calibri"/>
        <family val="2"/>
      </rPr>
      <t>Nota:</t>
    </r>
    <r>
      <rPr>
        <sz val="11"/>
        <color indexed="8"/>
        <rFont val="Calibri"/>
        <family val="2"/>
      </rPr>
      <t xml:space="preserve"> El Plan Anual de Adquisiciones (PAA)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r>
  </si>
  <si>
    <t>11 Meses</t>
  </si>
  <si>
    <t>4 meses</t>
  </si>
  <si>
    <t xml:space="preserve">Suministro de elementos de protección y seguridad personal que se requieren en el desempeño de las funciones de los funcionarios de la Empresa </t>
  </si>
  <si>
    <t xml:space="preserve">Contratar la actualización, soporte, mantenimiento, y capacitación del software de ERP </t>
  </si>
  <si>
    <t xml:space="preserve">Contratar la socialización y divulgación de los proyectos de transporte masivo regional gestionados por la empresa, a través de diferentes estrategias y medios de comunicación </t>
  </si>
  <si>
    <t>Contratar la implementación de un software para la gestión documental, la correspondencia y la gestión de PQRs</t>
  </si>
  <si>
    <t>Contratación Directa (Contrato Interadministrativo)</t>
  </si>
  <si>
    <t xml:space="preserve">Prestar el servicio de mantenimiento preventivo y correctivo que incluye la mano de obra y el suministro de materiales, insumos, repuestos nuevos y originales para el vehículo automotor por el cual es responsable la Empresa Férrea Regional S.A.S., con las especificaciones y características técnicas.  </t>
  </si>
  <si>
    <t>Recursos Propios</t>
  </si>
  <si>
    <t>Contratar el suministro equipos de cómputo, impresoras y de herramientas tecnológicas, incluyendo el mantenimiento preventivo y correctivo con suministro de insumos, repuestos y tóner para los mismos, para ser utilizados por las diferentes dependencias de la empresa, en el desarrollo de sus funciones</t>
  </si>
  <si>
    <t>43212200 - 43232100 - 81111500 - 81111800 - 81112100 - 81112400</t>
  </si>
  <si>
    <t>81112400 - 43211500 - 43212100 - 43211800 - 52161500 - 81111500 - 81112500</t>
  </si>
  <si>
    <t>43212105 - 43212110 - 44103103 - 44103107 - 44103125 - 81112306</t>
  </si>
  <si>
    <t>43212200 - 43232100 - 81111500 - 81111500 - 81111800 - 81112100 - 81112400</t>
  </si>
  <si>
    <t>49191600 - 72101516 - 42172000</t>
  </si>
  <si>
    <t>44121701 - 44122003 - 31201503 - 44122104 - 43232503 - 44121615 - 44121612 - 44122011 - 44122107 - 27112309 - 44121716 - 44121613 - 44121618 - 44121503 - 14111530 - 31201610 - 4111506 - 44103103</t>
  </si>
  <si>
    <t>46181600 - 46181700 - 46181800 - 46181900</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</si>
</sst>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240A]dddd\,\ d\ &quot;de&quot;\ mmmm\ &quot;de&quot;\ yyyy"/>
    <numFmt numFmtId="186" formatCode="0.0"/>
    <numFmt numFmtId="187" formatCode="0.000"/>
    <numFmt numFmtId="188" formatCode="0.0000"/>
    <numFmt numFmtId="189" formatCode="0.00000"/>
    <numFmt numFmtId="190" formatCode="#,##0_ ;\-#,##0\ "/>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_(* #,##0.0_);_(* \(#,##0.0\);_(* &quot;-&quot;_);_(@_)"/>
    <numFmt numFmtId="197" formatCode="_(* #,##0.00_);_(* \(#,##0.00\);_(* &quot;-&quot;_);_(@_)"/>
    <numFmt numFmtId="198" formatCode="&quot;$&quot;\ #,##0.00"/>
    <numFmt numFmtId="199" formatCode="&quot;$&quot;\ #,##0.0"/>
    <numFmt numFmtId="200" formatCode="&quot;$&quot;\ #,##0"/>
  </numFmts>
  <fonts count="47">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2"/>
      <color indexed="8"/>
      <name val="Calibri"/>
      <family val="2"/>
    </font>
    <font>
      <sz val="12"/>
      <color indexed="8"/>
      <name val="Calibri"/>
      <family val="2"/>
    </font>
    <font>
      <sz val="14"/>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sz val="14"/>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color indexed="62"/>
      </left>
      <right style="thin">
        <color indexed="62"/>
      </right>
      <top style="thin">
        <color indexed="62"/>
      </top>
      <bottom style="thin">
        <color indexed="62"/>
      </botto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36">
    <xf numFmtId="0" fontId="0" fillId="0" borderId="0" xfId="0" applyFont="1" applyAlignment="1">
      <alignment/>
    </xf>
    <xf numFmtId="0" fontId="42"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75" fontId="25" fillId="0" borderId="0" xfId="50" applyFont="1" applyAlignment="1">
      <alignment wrapText="1"/>
    </xf>
    <xf numFmtId="184" fontId="0" fillId="0" borderId="12" xfId="0" applyNumberFormat="1" applyFont="1" applyFill="1" applyBorder="1" applyAlignment="1">
      <alignment wrapText="1"/>
    </xf>
    <xf numFmtId="184" fontId="0" fillId="0" borderId="13" xfId="0" applyNumberFormat="1" applyFont="1" applyFill="1" applyBorder="1" applyAlignment="1">
      <alignment wrapText="1"/>
    </xf>
    <xf numFmtId="175" fontId="20" fillId="0" borderId="0" xfId="50" applyFont="1" applyAlignment="1">
      <alignment wrapText="1"/>
    </xf>
    <xf numFmtId="0" fontId="0" fillId="0" borderId="0" xfId="0" applyFont="1" applyBorder="1" applyAlignment="1">
      <alignment horizontal="center" vertical="center" wrapText="1"/>
    </xf>
    <xf numFmtId="0" fontId="0" fillId="0" borderId="0" xfId="0" applyFont="1" applyBorder="1" applyAlignment="1">
      <alignment horizontal="left" wrapText="1"/>
    </xf>
    <xf numFmtId="14" fontId="0" fillId="0" borderId="0" xfId="0" applyNumberFormat="1" applyFont="1" applyBorder="1" applyAlignment="1">
      <alignment wrapText="1"/>
    </xf>
    <xf numFmtId="0" fontId="25" fillId="23" borderId="14" xfId="39" applyFont="1" applyBorder="1" applyAlignment="1">
      <alignment horizontal="center" vertical="center" wrapText="1"/>
    </xf>
    <xf numFmtId="0" fontId="0" fillId="0" borderId="15" xfId="0" applyFont="1" applyBorder="1" applyAlignment="1">
      <alignment wrapText="1"/>
    </xf>
    <xf numFmtId="0" fontId="25" fillId="23" borderId="16" xfId="39" applyFont="1" applyBorder="1" applyAlignment="1">
      <alignment horizontal="center" vertical="center" wrapText="1"/>
    </xf>
    <xf numFmtId="0" fontId="20" fillId="0" borderId="14" xfId="39" applyFont="1" applyFill="1" applyBorder="1" applyAlignment="1">
      <alignment horizontal="center" vertical="center" wrapText="1"/>
    </xf>
    <xf numFmtId="14" fontId="20" fillId="0" borderId="14" xfId="39" applyNumberFormat="1" applyFont="1" applyFill="1" applyBorder="1" applyAlignment="1">
      <alignment horizontal="center" vertical="center" wrapText="1"/>
    </xf>
    <xf numFmtId="175" fontId="20" fillId="0" borderId="14" xfId="50" applyFont="1" applyFill="1" applyBorder="1" applyAlignment="1">
      <alignment horizontal="center" vertical="center" wrapText="1"/>
    </xf>
    <xf numFmtId="175" fontId="0" fillId="0" borderId="17" xfId="50" applyFont="1" applyFill="1" applyBorder="1" applyAlignment="1">
      <alignment horizontal="center" vertical="center" wrapText="1"/>
    </xf>
    <xf numFmtId="0" fontId="0" fillId="0" borderId="18" xfId="0" applyFont="1" applyBorder="1" applyAlignment="1">
      <alignment vertical="center" wrapText="1"/>
    </xf>
    <xf numFmtId="0" fontId="0" fillId="0" borderId="0" xfId="0" applyFont="1" applyAlignment="1">
      <alignment vertical="center" wrapText="1"/>
    </xf>
    <xf numFmtId="0" fontId="0" fillId="0" borderId="14" xfId="0" applyFont="1" applyFill="1" applyBorder="1" applyAlignment="1">
      <alignment vertical="center" wrapText="1"/>
    </xf>
    <xf numFmtId="0" fontId="0" fillId="0" borderId="0" xfId="0" applyFont="1" applyFill="1" applyAlignment="1">
      <alignment wrapText="1"/>
    </xf>
    <xf numFmtId="0" fontId="20" fillId="33" borderId="14" xfId="39" applyFont="1" applyFill="1" applyBorder="1" applyAlignment="1">
      <alignment horizontal="center" vertical="center" wrapText="1"/>
    </xf>
    <xf numFmtId="0" fontId="0" fillId="0" borderId="12" xfId="0" applyFont="1" applyFill="1" applyBorder="1" applyAlignment="1">
      <alignment vertical="center" wrapText="1"/>
    </xf>
    <xf numFmtId="0" fontId="0" fillId="0" borderId="0" xfId="0" applyFont="1" applyFill="1" applyAlignment="1">
      <alignment vertical="center" wrapText="1"/>
    </xf>
    <xf numFmtId="0" fontId="20" fillId="33" borderId="14" xfId="0" applyFont="1" applyFill="1" applyBorder="1" applyAlignment="1">
      <alignment horizontal="justify" vertical="center" wrapText="1"/>
    </xf>
    <xf numFmtId="14" fontId="20" fillId="33" borderId="14" xfId="0" applyNumberFormat="1" applyFont="1" applyFill="1" applyBorder="1" applyAlignment="1">
      <alignment horizontal="center" vertical="center"/>
    </xf>
    <xf numFmtId="175" fontId="20" fillId="33" borderId="17" xfId="50" applyFont="1" applyFill="1" applyBorder="1" applyAlignment="1">
      <alignment horizontal="center" vertical="center" wrapText="1"/>
    </xf>
    <xf numFmtId="0" fontId="20" fillId="33" borderId="12" xfId="0" applyFont="1" applyFill="1" applyBorder="1" applyAlignment="1">
      <alignment vertical="center" wrapText="1"/>
    </xf>
    <xf numFmtId="0" fontId="20" fillId="33" borderId="0" xfId="0" applyFont="1" applyFill="1" applyBorder="1" applyAlignment="1">
      <alignment vertical="center" wrapText="1"/>
    </xf>
    <xf numFmtId="0" fontId="20" fillId="33" borderId="14" xfId="0" applyFont="1" applyFill="1" applyBorder="1" applyAlignment="1">
      <alignment vertical="center" wrapText="1"/>
    </xf>
    <xf numFmtId="0" fontId="0" fillId="0" borderId="14" xfId="0" applyFont="1" applyFill="1" applyBorder="1" applyAlignment="1">
      <alignment horizontal="justify" wrapText="1"/>
    </xf>
    <xf numFmtId="0" fontId="20" fillId="33" borderId="0" xfId="0" applyFont="1" applyFill="1" applyAlignment="1">
      <alignment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14"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19" xfId="0" applyFont="1" applyFill="1" applyBorder="1" applyAlignment="1">
      <alignment vertical="center" wrapText="1"/>
    </xf>
    <xf numFmtId="0" fontId="20" fillId="33" borderId="14" xfId="0" applyFont="1" applyFill="1" applyBorder="1" applyAlignment="1">
      <alignment horizontal="center" vertical="center" wrapText="1"/>
    </xf>
    <xf numFmtId="0" fontId="0" fillId="0" borderId="14" xfId="0" applyFont="1" applyFill="1" applyBorder="1" applyAlignment="1">
      <alignment wrapText="1"/>
    </xf>
    <xf numFmtId="0" fontId="0" fillId="0" borderId="16" xfId="0" applyFont="1" applyFill="1" applyBorder="1" applyAlignment="1">
      <alignment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justify" vertical="center" wrapText="1"/>
    </xf>
    <xf numFmtId="14"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20" fillId="0" borderId="20" xfId="39" applyFont="1" applyFill="1" applyBorder="1" applyAlignment="1">
      <alignment horizontal="center" vertical="center" wrapText="1"/>
    </xf>
    <xf numFmtId="175" fontId="0" fillId="0" borderId="21" xfId="50" applyNumberFormat="1" applyFont="1" applyFill="1" applyBorder="1" applyAlignment="1">
      <alignment horizontal="center" vertical="center" wrapText="1"/>
    </xf>
    <xf numFmtId="175" fontId="0" fillId="0" borderId="21" xfId="5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2" xfId="0" applyFont="1" applyFill="1" applyBorder="1" applyAlignment="1">
      <alignment vertical="center" wrapText="1"/>
    </xf>
    <xf numFmtId="0" fontId="20" fillId="0" borderId="14" xfId="0" applyFont="1" applyFill="1" applyBorder="1" applyAlignment="1">
      <alignment horizontal="center" vertical="center" wrapText="1"/>
    </xf>
    <xf numFmtId="0" fontId="20" fillId="0" borderId="14" xfId="0" applyFont="1" applyFill="1" applyBorder="1" applyAlignment="1">
      <alignment horizontal="justify" vertical="center" wrapText="1"/>
    </xf>
    <xf numFmtId="14" fontId="20" fillId="0" borderId="14" xfId="0" applyNumberFormat="1" applyFont="1" applyFill="1" applyBorder="1" applyAlignment="1">
      <alignment horizontal="center" vertical="center"/>
    </xf>
    <xf numFmtId="0" fontId="20" fillId="0" borderId="14" xfId="0" applyFont="1" applyFill="1" applyBorder="1" applyAlignment="1">
      <alignment horizontal="center" vertical="center"/>
    </xf>
    <xf numFmtId="175" fontId="20" fillId="0" borderId="14" xfId="50" applyNumberFormat="1" applyFont="1" applyFill="1" applyBorder="1" applyAlignment="1">
      <alignment horizontal="center" vertical="center" wrapText="1"/>
    </xf>
    <xf numFmtId="0" fontId="20" fillId="0" borderId="14"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wrapText="1"/>
    </xf>
    <xf numFmtId="0" fontId="0" fillId="0" borderId="17" xfId="0" applyFont="1" applyFill="1" applyBorder="1" applyAlignment="1">
      <alignment horizontal="center" vertical="center" wrapText="1"/>
    </xf>
    <xf numFmtId="0" fontId="0" fillId="0" borderId="17" xfId="0" applyFont="1" applyFill="1" applyBorder="1" applyAlignment="1">
      <alignment horizontal="justify" vertical="center" wrapText="1"/>
    </xf>
    <xf numFmtId="14"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20" fillId="0" borderId="17" xfId="39" applyFont="1" applyFill="1" applyBorder="1" applyAlignment="1">
      <alignment horizontal="center" vertical="center" wrapText="1"/>
    </xf>
    <xf numFmtId="175" fontId="0" fillId="0" borderId="17" xfId="50" applyNumberFormat="1" applyFont="1" applyFill="1" applyBorder="1" applyAlignment="1">
      <alignment horizontal="center" vertical="center" wrapText="1"/>
    </xf>
    <xf numFmtId="0" fontId="0" fillId="0" borderId="17" xfId="0" applyFont="1" applyFill="1" applyBorder="1" applyAlignment="1">
      <alignment vertical="center" wrapText="1"/>
    </xf>
    <xf numFmtId="0" fontId="0" fillId="0" borderId="23" xfId="0" applyFont="1" applyFill="1" applyBorder="1" applyAlignment="1">
      <alignment vertical="center" wrapText="1"/>
    </xf>
    <xf numFmtId="175" fontId="0" fillId="0" borderId="17" xfId="50" applyFont="1" applyFill="1" applyBorder="1" applyAlignment="1">
      <alignment vertical="center" wrapText="1"/>
    </xf>
    <xf numFmtId="175" fontId="0" fillId="0" borderId="14" xfId="50" applyFont="1" applyFill="1" applyBorder="1" applyAlignment="1">
      <alignment vertical="center" wrapText="1"/>
    </xf>
    <xf numFmtId="175" fontId="0" fillId="0" borderId="14" xfId="50" applyFont="1" applyFill="1" applyBorder="1" applyAlignment="1">
      <alignment horizontal="center" vertical="center" wrapText="1"/>
    </xf>
    <xf numFmtId="0" fontId="0" fillId="0" borderId="11" xfId="0" applyFont="1" applyFill="1" applyBorder="1" applyAlignment="1">
      <alignment horizontal="center" vertical="center" wrapText="1"/>
    </xf>
    <xf numFmtId="3" fontId="0" fillId="0" borderId="0" xfId="0" applyNumberFormat="1" applyFont="1" applyAlignment="1">
      <alignment wrapText="1"/>
    </xf>
    <xf numFmtId="3" fontId="25" fillId="23" borderId="14" xfId="39" applyNumberFormat="1" applyFont="1" applyBorder="1" applyAlignment="1">
      <alignment horizontal="center" vertical="center" wrapText="1"/>
    </xf>
    <xf numFmtId="3" fontId="20" fillId="0" borderId="14" xfId="50" applyNumberFormat="1" applyFont="1" applyFill="1" applyBorder="1" applyAlignment="1">
      <alignment horizontal="center" vertical="center" wrapText="1"/>
    </xf>
    <xf numFmtId="3" fontId="20" fillId="0" borderId="14" xfId="39" applyNumberFormat="1" applyFont="1" applyFill="1" applyBorder="1" applyAlignment="1">
      <alignment horizontal="center" vertical="center" wrapText="1"/>
    </xf>
    <xf numFmtId="3" fontId="20" fillId="33" borderId="14" xfId="50" applyNumberFormat="1" applyFont="1" applyFill="1" applyBorder="1" applyAlignment="1">
      <alignment horizontal="center" vertical="center" wrapText="1"/>
    </xf>
    <xf numFmtId="3" fontId="20" fillId="33" borderId="14" xfId="39" applyNumberFormat="1" applyFont="1" applyFill="1" applyBorder="1" applyAlignment="1">
      <alignment horizontal="center" vertical="center" wrapText="1"/>
    </xf>
    <xf numFmtId="3" fontId="0" fillId="0" borderId="14" xfId="50" applyNumberFormat="1" applyFont="1" applyFill="1" applyBorder="1" applyAlignment="1">
      <alignment horizontal="center" vertical="center"/>
    </xf>
    <xf numFmtId="3" fontId="0" fillId="0" borderId="0" xfId="0" applyNumberFormat="1" applyFont="1" applyBorder="1" applyAlignment="1">
      <alignment horizontal="left" wrapText="1"/>
    </xf>
    <xf numFmtId="3" fontId="20" fillId="0" borderId="14" xfId="49" applyNumberFormat="1"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xf>
    <xf numFmtId="0" fontId="0" fillId="0" borderId="14" xfId="0" applyFill="1" applyBorder="1" applyAlignment="1">
      <alignment horizontal="center" vertical="center" wrapText="1"/>
    </xf>
    <xf numFmtId="175" fontId="0" fillId="0" borderId="17" xfId="50" applyFont="1" applyFill="1" applyBorder="1" applyAlignment="1">
      <alignment horizontal="center" vertical="center" wrapText="1"/>
    </xf>
    <xf numFmtId="3" fontId="0" fillId="0" borderId="20" xfId="50" applyNumberFormat="1" applyFont="1" applyFill="1" applyBorder="1" applyAlignment="1">
      <alignment horizontal="center" vertical="center"/>
    </xf>
    <xf numFmtId="3" fontId="20" fillId="0" borderId="14" xfId="50" applyNumberFormat="1" applyFont="1" applyFill="1" applyBorder="1" applyAlignment="1">
      <alignment horizontal="center" vertical="center"/>
    </xf>
    <xf numFmtId="3" fontId="0" fillId="0" borderId="17" xfId="50" applyNumberFormat="1" applyFont="1" applyFill="1" applyBorder="1" applyAlignment="1">
      <alignment horizontal="center" vertical="center"/>
    </xf>
    <xf numFmtId="3" fontId="20" fillId="0" borderId="14"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184" fontId="43" fillId="34" borderId="12" xfId="0" applyNumberFormat="1" applyFont="1" applyFill="1" applyBorder="1" applyAlignment="1">
      <alignment wrapText="1"/>
    </xf>
    <xf numFmtId="0" fontId="0" fillId="0" borderId="14" xfId="0" applyFont="1" applyBorder="1" applyAlignment="1">
      <alignment horizontal="justify" vertical="center" wrapText="1"/>
    </xf>
    <xf numFmtId="0" fontId="44" fillId="0" borderId="0" xfId="0" applyFont="1" applyAlignment="1">
      <alignment horizontal="center" vertical="top" wrapText="1"/>
    </xf>
    <xf numFmtId="0" fontId="44" fillId="0" borderId="0" xfId="0" applyFont="1" applyAlignment="1">
      <alignment vertical="top" wrapText="1"/>
    </xf>
    <xf numFmtId="49" fontId="45" fillId="0" borderId="0" xfId="0" applyNumberFormat="1" applyFont="1" applyAlignment="1">
      <alignment horizontal="center" wrapText="1"/>
    </xf>
    <xf numFmtId="0" fontId="45" fillId="0" borderId="0" xfId="0" applyFont="1" applyAlignment="1">
      <alignment horizontal="center" vertical="center" wrapText="1"/>
    </xf>
    <xf numFmtId="0" fontId="45" fillId="0" borderId="0" xfId="0" applyFont="1" applyAlignment="1">
      <alignment wrapText="1"/>
    </xf>
    <xf numFmtId="0" fontId="46" fillId="0" borderId="25" xfId="0" applyFont="1" applyBorder="1" applyAlignment="1">
      <alignment horizontal="center" wrapText="1"/>
    </xf>
    <xf numFmtId="49" fontId="45" fillId="0" borderId="0" xfId="0" applyNumberFormat="1" applyFont="1" applyAlignment="1">
      <alignment horizontal="center" wrapText="1"/>
    </xf>
    <xf numFmtId="0" fontId="42" fillId="0" borderId="0" xfId="0" applyFont="1" applyBorder="1" applyAlignment="1">
      <alignment horizontal="left" vertical="center" wrapText="1"/>
    </xf>
    <xf numFmtId="0" fontId="0" fillId="0" borderId="16"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22"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29"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30"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31"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wrapText="1"/>
    </xf>
    <xf numFmtId="0" fontId="0" fillId="34" borderId="34" xfId="0" applyFont="1" applyFill="1" applyBorder="1" applyAlignment="1">
      <alignment horizontal="left" wrapText="1"/>
    </xf>
    <xf numFmtId="0" fontId="0" fillId="34" borderId="28" xfId="0" applyFont="1" applyFill="1" applyBorder="1" applyAlignment="1">
      <alignment horizontal="left" wrapText="1"/>
    </xf>
    <xf numFmtId="0" fontId="0" fillId="0" borderId="34" xfId="0" applyFont="1" applyBorder="1" applyAlignment="1">
      <alignment horizontal="left" wrapText="1"/>
    </xf>
    <xf numFmtId="0" fontId="0" fillId="0" borderId="28" xfId="0" applyFont="1" applyBorder="1" applyAlignment="1">
      <alignment horizontal="left" wrapText="1"/>
    </xf>
    <xf numFmtId="0" fontId="0" fillId="0" borderId="35" xfId="0" applyFont="1" applyBorder="1" applyAlignment="1">
      <alignment horizontal="left" wrapText="1"/>
    </xf>
    <xf numFmtId="0" fontId="0" fillId="0" borderId="36" xfId="0" applyFont="1" applyBorder="1" applyAlignment="1">
      <alignment horizontal="left" wrapText="1"/>
    </xf>
    <xf numFmtId="0" fontId="0" fillId="0" borderId="27" xfId="0" applyFont="1" applyBorder="1" applyAlignment="1">
      <alignment horizontal="left" wrapText="1"/>
    </xf>
    <xf numFmtId="0" fontId="0" fillId="0" borderId="14" xfId="0" applyFont="1" applyBorder="1" applyAlignment="1">
      <alignment horizontal="center" wrapText="1"/>
    </xf>
    <xf numFmtId="0" fontId="0" fillId="0" borderId="22" xfId="0" applyFont="1" applyFill="1" applyBorder="1" applyAlignment="1">
      <alignment horizontal="justify" vertical="top" wrapText="1"/>
    </xf>
    <xf numFmtId="0" fontId="0" fillId="0" borderId="27" xfId="0" applyFont="1" applyFill="1" applyBorder="1" applyAlignment="1">
      <alignment horizontal="justify" vertical="top" wrapText="1"/>
    </xf>
    <xf numFmtId="0" fontId="0" fillId="0" borderId="28" xfId="0" applyFont="1" applyFill="1" applyBorder="1" applyAlignment="1">
      <alignment horizontal="justify" vertical="top" wrapText="1"/>
    </xf>
    <xf numFmtId="0" fontId="0" fillId="0" borderId="29"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30" xfId="0" applyFont="1" applyFill="1" applyBorder="1" applyAlignment="1">
      <alignment horizontal="justify" vertical="top" wrapText="1"/>
    </xf>
    <xf numFmtId="0" fontId="0" fillId="0" borderId="23" xfId="0" applyFont="1" applyFill="1" applyBorder="1" applyAlignment="1">
      <alignment horizontal="justify" vertical="top" wrapText="1"/>
    </xf>
    <xf numFmtId="0" fontId="0" fillId="0" borderId="31" xfId="0" applyFont="1" applyFill="1" applyBorder="1" applyAlignment="1">
      <alignment horizontal="justify" vertical="top" wrapText="1"/>
    </xf>
    <xf numFmtId="0" fontId="0" fillId="0" borderId="32" xfId="0" applyFont="1" applyFill="1" applyBorder="1" applyAlignment="1">
      <alignment horizontal="justify" vertical="top" wrapText="1"/>
    </xf>
    <xf numFmtId="0" fontId="0" fillId="0" borderId="14" xfId="0" applyFont="1" applyBorder="1" applyAlignment="1" quotePrefix="1">
      <alignment horizontal="center" wrapText="1"/>
    </xf>
    <xf numFmtId="0" fontId="33" fillId="0" borderId="14" xfId="46" applyFont="1" applyBorder="1" applyAlignment="1" quotePrefix="1">
      <alignment horizontal="center" wrapText="1"/>
    </xf>
    <xf numFmtId="0" fontId="0" fillId="0" borderId="29" xfId="0" applyFont="1" applyBorder="1" applyAlignment="1">
      <alignment horizontal="justify" vertical="center" wrapText="1"/>
    </xf>
    <xf numFmtId="0" fontId="0" fillId="0" borderId="37" xfId="0" applyFont="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fr-cundinamarc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S87"/>
  <sheetViews>
    <sheetView tabSelected="1" view="pageBreakPreview" zoomScale="60" zoomScaleNormal="80" zoomScalePageLayoutView="0" workbookViewId="0" topLeftCell="A1">
      <selection activeCell="B8" sqref="B8:C8"/>
    </sheetView>
  </sheetViews>
  <sheetFormatPr defaultColWidth="10.8515625" defaultRowHeight="15"/>
  <cols>
    <col min="1" max="1" width="22.7109375" style="3" customWidth="1"/>
    <col min="2" max="2" width="103.28125" style="2" customWidth="1"/>
    <col min="3" max="3" width="16.7109375" style="2" customWidth="1"/>
    <col min="4" max="4" width="12.57421875" style="2" bestFit="1" customWidth="1"/>
    <col min="5" max="5" width="16.28125" style="2" customWidth="1"/>
    <col min="6" max="6" width="10.00390625" style="2" bestFit="1" customWidth="1"/>
    <col min="7" max="7" width="16.140625" style="75" customWidth="1"/>
    <col min="8" max="8" width="16.57421875" style="75" customWidth="1"/>
    <col min="9" max="9" width="15.140625" style="2" customWidth="1"/>
    <col min="10" max="10" width="14.8515625" style="2" customWidth="1"/>
    <col min="11" max="12" width="2.140625" style="2" hidden="1" customWidth="1"/>
    <col min="13" max="13" width="7.421875" style="2" hidden="1" customWidth="1"/>
    <col min="14" max="14" width="66.57421875" style="2" customWidth="1"/>
    <col min="15" max="15" width="18.8515625" style="3" customWidth="1"/>
    <col min="16" max="16384" width="10.8515625" style="2" customWidth="1"/>
  </cols>
  <sheetData>
    <row r="1" ht="15">
      <c r="A1" s="1" t="s">
        <v>42</v>
      </c>
    </row>
    <row r="2" ht="15">
      <c r="A2" s="1"/>
    </row>
    <row r="3" ht="15.75" thickBot="1">
      <c r="A3" s="1" t="s">
        <v>0</v>
      </c>
    </row>
    <row r="4" spans="1:8" ht="15" customHeight="1">
      <c r="A4" s="4" t="s">
        <v>1</v>
      </c>
      <c r="B4" s="122" t="s">
        <v>44</v>
      </c>
      <c r="C4" s="122"/>
      <c r="E4" s="123" t="s">
        <v>113</v>
      </c>
      <c r="F4" s="124"/>
      <c r="G4" s="124"/>
      <c r="H4" s="125"/>
    </row>
    <row r="5" spans="1:8" ht="15">
      <c r="A5" s="5" t="s">
        <v>2</v>
      </c>
      <c r="B5" s="122" t="s">
        <v>40</v>
      </c>
      <c r="C5" s="122"/>
      <c r="E5" s="126"/>
      <c r="F5" s="127"/>
      <c r="G5" s="127"/>
      <c r="H5" s="128"/>
    </row>
    <row r="6" spans="1:8" ht="15">
      <c r="A6" s="5" t="s">
        <v>3</v>
      </c>
      <c r="B6" s="132">
        <v>9262008</v>
      </c>
      <c r="C6" s="132"/>
      <c r="E6" s="126"/>
      <c r="F6" s="127"/>
      <c r="G6" s="127"/>
      <c r="H6" s="128"/>
    </row>
    <row r="7" spans="1:8" ht="15">
      <c r="A7" s="5" t="s">
        <v>14</v>
      </c>
      <c r="B7" s="133" t="s">
        <v>43</v>
      </c>
      <c r="C7" s="133"/>
      <c r="E7" s="126"/>
      <c r="F7" s="127"/>
      <c r="G7" s="127"/>
      <c r="H7" s="128"/>
    </row>
    <row r="8" spans="1:8" ht="107.25" customHeight="1">
      <c r="A8" s="5" t="s">
        <v>16</v>
      </c>
      <c r="B8" s="134" t="s">
        <v>117</v>
      </c>
      <c r="C8" s="135"/>
      <c r="E8" s="129"/>
      <c r="F8" s="130"/>
      <c r="G8" s="130"/>
      <c r="H8" s="131"/>
    </row>
    <row r="9" spans="1:8" ht="78.75" customHeight="1">
      <c r="A9" s="5" t="s">
        <v>4</v>
      </c>
      <c r="B9" s="102" t="s">
        <v>114</v>
      </c>
      <c r="C9" s="103"/>
      <c r="E9" s="104" t="s">
        <v>20</v>
      </c>
      <c r="F9" s="105"/>
      <c r="G9" s="105"/>
      <c r="H9" s="106"/>
    </row>
    <row r="10" spans="1:8" ht="30" customHeight="1">
      <c r="A10" s="5" t="s">
        <v>5</v>
      </c>
      <c r="B10" s="113" t="s">
        <v>23</v>
      </c>
      <c r="C10" s="114"/>
      <c r="E10" s="107"/>
      <c r="F10" s="108"/>
      <c r="G10" s="108"/>
      <c r="H10" s="109"/>
    </row>
    <row r="11" spans="1:8" ht="15.75">
      <c r="A11" s="115" t="s">
        <v>17</v>
      </c>
      <c r="B11" s="116"/>
      <c r="C11" s="92">
        <v>6062923530.222727</v>
      </c>
      <c r="D11" s="6">
        <v>877803</v>
      </c>
      <c r="E11" s="107"/>
      <c r="F11" s="108"/>
      <c r="G11" s="108"/>
      <c r="H11" s="109"/>
    </row>
    <row r="12" spans="1:8" ht="15">
      <c r="A12" s="117" t="s">
        <v>18</v>
      </c>
      <c r="B12" s="118"/>
      <c r="C12" s="7">
        <f>D11*650</f>
        <v>570571950</v>
      </c>
      <c r="D12" s="6">
        <f>C11/D11</f>
        <v>6906.929607466284</v>
      </c>
      <c r="E12" s="107"/>
      <c r="F12" s="108"/>
      <c r="G12" s="108"/>
      <c r="H12" s="109"/>
    </row>
    <row r="13" spans="1:8" ht="15.75" thickBot="1">
      <c r="A13" s="119" t="s">
        <v>19</v>
      </c>
      <c r="B13" s="120"/>
      <c r="C13" s="8">
        <f>C12*0.1</f>
        <v>57057195</v>
      </c>
      <c r="D13" s="9"/>
      <c r="E13" s="110"/>
      <c r="F13" s="111"/>
      <c r="G13" s="111"/>
      <c r="H13" s="112"/>
    </row>
    <row r="14" spans="1:3" ht="15">
      <c r="A14" s="10"/>
      <c r="B14" s="11"/>
      <c r="C14" s="12"/>
    </row>
    <row r="15" spans="1:3" ht="15">
      <c r="A15" s="101" t="s">
        <v>13</v>
      </c>
      <c r="B15" s="101"/>
      <c r="C15" s="101"/>
    </row>
    <row r="16" spans="1:14" ht="75" customHeight="1">
      <c r="A16" s="13" t="s">
        <v>36</v>
      </c>
      <c r="B16" s="13" t="s">
        <v>6</v>
      </c>
      <c r="C16" s="13" t="s">
        <v>15</v>
      </c>
      <c r="D16" s="13" t="s">
        <v>7</v>
      </c>
      <c r="E16" s="13" t="s">
        <v>8</v>
      </c>
      <c r="F16" s="13" t="s">
        <v>9</v>
      </c>
      <c r="G16" s="76" t="s">
        <v>24</v>
      </c>
      <c r="H16" s="76" t="s">
        <v>37</v>
      </c>
      <c r="I16" s="13" t="s">
        <v>10</v>
      </c>
      <c r="J16" s="13" t="s">
        <v>11</v>
      </c>
      <c r="K16" s="14"/>
      <c r="L16" s="14"/>
      <c r="M16" s="14"/>
      <c r="N16" s="15" t="s">
        <v>12</v>
      </c>
    </row>
    <row r="17" spans="1:14" s="23" customFormat="1" ht="45">
      <c r="A17" s="16">
        <v>80101501</v>
      </c>
      <c r="B17" s="93" t="s">
        <v>50</v>
      </c>
      <c r="C17" s="17">
        <v>43840</v>
      </c>
      <c r="D17" s="16" t="s">
        <v>28</v>
      </c>
      <c r="E17" s="16" t="s">
        <v>48</v>
      </c>
      <c r="F17" s="16" t="s">
        <v>75</v>
      </c>
      <c r="G17" s="77">
        <v>25419447</v>
      </c>
      <c r="H17" s="78">
        <f>G17</f>
        <v>25419447</v>
      </c>
      <c r="I17" s="19" t="s">
        <v>88</v>
      </c>
      <c r="J17" s="19" t="s">
        <v>89</v>
      </c>
      <c r="K17" s="20"/>
      <c r="L17" s="21"/>
      <c r="M17" s="21"/>
      <c r="N17" s="22" t="s">
        <v>79</v>
      </c>
    </row>
    <row r="18" spans="1:14" s="23" customFormat="1" ht="60">
      <c r="A18" s="24">
        <v>80101501</v>
      </c>
      <c r="B18" s="27" t="s">
        <v>103</v>
      </c>
      <c r="C18" s="17">
        <v>43855</v>
      </c>
      <c r="D18" s="16" t="s">
        <v>28</v>
      </c>
      <c r="E18" s="16" t="s">
        <v>48</v>
      </c>
      <c r="F18" s="16" t="s">
        <v>75</v>
      </c>
      <c r="G18" s="77">
        <v>27708372</v>
      </c>
      <c r="H18" s="78">
        <f>G18</f>
        <v>27708372</v>
      </c>
      <c r="I18" s="19" t="s">
        <v>88</v>
      </c>
      <c r="J18" s="19" t="s">
        <v>89</v>
      </c>
      <c r="K18" s="25"/>
      <c r="L18" s="26"/>
      <c r="M18" s="26"/>
      <c r="N18" s="22" t="s">
        <v>79</v>
      </c>
    </row>
    <row r="19" spans="1:14" s="23" customFormat="1" ht="60">
      <c r="A19" s="24">
        <v>80101501</v>
      </c>
      <c r="B19" s="27" t="s">
        <v>94</v>
      </c>
      <c r="C19" s="28">
        <v>43857</v>
      </c>
      <c r="D19" s="24" t="s">
        <v>29</v>
      </c>
      <c r="E19" s="24" t="s">
        <v>48</v>
      </c>
      <c r="F19" s="24" t="s">
        <v>75</v>
      </c>
      <c r="G19" s="79">
        <v>17612784</v>
      </c>
      <c r="H19" s="79">
        <v>17612784</v>
      </c>
      <c r="I19" s="29" t="s">
        <v>88</v>
      </c>
      <c r="J19" s="29" t="s">
        <v>89</v>
      </c>
      <c r="K19" s="30"/>
      <c r="L19" s="31"/>
      <c r="M19" s="31"/>
      <c r="N19" s="32" t="s">
        <v>79</v>
      </c>
    </row>
    <row r="20" spans="1:15" ht="75">
      <c r="A20" s="16">
        <v>80101501</v>
      </c>
      <c r="B20" s="36" t="s">
        <v>90</v>
      </c>
      <c r="C20" s="17">
        <v>43844</v>
      </c>
      <c r="D20" s="16" t="s">
        <v>28</v>
      </c>
      <c r="E20" s="16" t="s">
        <v>48</v>
      </c>
      <c r="F20" s="16" t="s">
        <v>75</v>
      </c>
      <c r="G20" s="77">
        <v>21991068</v>
      </c>
      <c r="H20" s="78">
        <f aca="true" t="shared" si="0" ref="H20:H26">G20</f>
        <v>21991068</v>
      </c>
      <c r="I20" s="19" t="s">
        <v>88</v>
      </c>
      <c r="J20" s="19" t="s">
        <v>89</v>
      </c>
      <c r="K20" s="25"/>
      <c r="L20" s="26"/>
      <c r="M20" s="26"/>
      <c r="N20" s="22" t="s">
        <v>79</v>
      </c>
      <c r="O20" s="2"/>
    </row>
    <row r="21" spans="1:253" s="34" customFormat="1" ht="75">
      <c r="A21" s="24">
        <v>80101501</v>
      </c>
      <c r="B21" s="27" t="s">
        <v>93</v>
      </c>
      <c r="C21" s="28">
        <v>43844</v>
      </c>
      <c r="D21" s="24" t="s">
        <v>28</v>
      </c>
      <c r="E21" s="24" t="s">
        <v>48</v>
      </c>
      <c r="F21" s="24" t="s">
        <v>75</v>
      </c>
      <c r="G21" s="79">
        <v>27708372</v>
      </c>
      <c r="H21" s="80">
        <f t="shared" si="0"/>
        <v>27708372</v>
      </c>
      <c r="I21" s="29" t="s">
        <v>88</v>
      </c>
      <c r="J21" s="29" t="s">
        <v>89</v>
      </c>
      <c r="K21" s="30"/>
      <c r="L21" s="31"/>
      <c r="M21" s="31"/>
      <c r="N21" s="32" t="s">
        <v>79</v>
      </c>
      <c r="IS21" s="34" t="s">
        <v>102</v>
      </c>
    </row>
    <row r="22" spans="1:14" s="34" customFormat="1" ht="60">
      <c r="A22" s="24">
        <v>80101501</v>
      </c>
      <c r="B22" s="27" t="s">
        <v>101</v>
      </c>
      <c r="C22" s="28">
        <v>43855</v>
      </c>
      <c r="D22" s="24" t="s">
        <v>28</v>
      </c>
      <c r="E22" s="24" t="s">
        <v>48</v>
      </c>
      <c r="F22" s="24" t="s">
        <v>75</v>
      </c>
      <c r="G22" s="77">
        <v>21991068</v>
      </c>
      <c r="H22" s="78">
        <f t="shared" si="0"/>
        <v>21991068</v>
      </c>
      <c r="I22" s="19" t="s">
        <v>88</v>
      </c>
      <c r="J22" s="19" t="s">
        <v>89</v>
      </c>
      <c r="K22" s="25"/>
      <c r="L22" s="26"/>
      <c r="M22" s="26"/>
      <c r="N22" s="22" t="s">
        <v>79</v>
      </c>
    </row>
    <row r="23" spans="1:14" s="34" customFormat="1" ht="60">
      <c r="A23" s="16">
        <v>80101501</v>
      </c>
      <c r="B23" s="36" t="s">
        <v>51</v>
      </c>
      <c r="C23" s="17">
        <v>43844</v>
      </c>
      <c r="D23" s="16" t="s">
        <v>28</v>
      </c>
      <c r="E23" s="16" t="s">
        <v>48</v>
      </c>
      <c r="F23" s="16" t="s">
        <v>75</v>
      </c>
      <c r="G23" s="77">
        <v>27708372</v>
      </c>
      <c r="H23" s="78">
        <f t="shared" si="0"/>
        <v>27708372</v>
      </c>
      <c r="I23" s="19" t="s">
        <v>88</v>
      </c>
      <c r="J23" s="19" t="s">
        <v>89</v>
      </c>
      <c r="K23" s="25"/>
      <c r="L23" s="26"/>
      <c r="M23" s="26"/>
      <c r="N23" s="22" t="s">
        <v>79</v>
      </c>
    </row>
    <row r="24" spans="1:15" s="23" customFormat="1" ht="30">
      <c r="A24" s="35">
        <v>84111503</v>
      </c>
      <c r="B24" s="36" t="s">
        <v>104</v>
      </c>
      <c r="C24" s="37">
        <v>43844</v>
      </c>
      <c r="D24" s="35" t="s">
        <v>74</v>
      </c>
      <c r="E24" s="38" t="s">
        <v>25</v>
      </c>
      <c r="F24" s="16" t="s">
        <v>75</v>
      </c>
      <c r="G24" s="88">
        <v>44520000</v>
      </c>
      <c r="H24" s="90">
        <f t="shared" si="0"/>
        <v>44520000</v>
      </c>
      <c r="I24" s="19" t="s">
        <v>88</v>
      </c>
      <c r="J24" s="19" t="s">
        <v>89</v>
      </c>
      <c r="K24" s="25"/>
      <c r="L24" s="26"/>
      <c r="M24" s="26"/>
      <c r="N24" s="22" t="s">
        <v>79</v>
      </c>
      <c r="O24" s="39"/>
    </row>
    <row r="25" spans="1:15" s="23" customFormat="1" ht="30">
      <c r="A25" s="35">
        <v>80101501</v>
      </c>
      <c r="B25" s="36" t="s">
        <v>95</v>
      </c>
      <c r="C25" s="37">
        <v>43844</v>
      </c>
      <c r="D25" s="35" t="s">
        <v>28</v>
      </c>
      <c r="E25" s="38" t="s">
        <v>48</v>
      </c>
      <c r="F25" s="16" t="s">
        <v>75</v>
      </c>
      <c r="G25" s="88">
        <v>7920000</v>
      </c>
      <c r="H25" s="90">
        <f t="shared" si="0"/>
        <v>7920000</v>
      </c>
      <c r="I25" s="19" t="s">
        <v>88</v>
      </c>
      <c r="J25" s="19" t="s">
        <v>89</v>
      </c>
      <c r="K25" s="25"/>
      <c r="L25" s="26"/>
      <c r="M25" s="26"/>
      <c r="N25" s="22" t="s">
        <v>79</v>
      </c>
      <c r="O25" s="39"/>
    </row>
    <row r="26" spans="1:15" s="23" customFormat="1" ht="30">
      <c r="A26" s="38">
        <v>84131600</v>
      </c>
      <c r="B26" s="36" t="s">
        <v>57</v>
      </c>
      <c r="C26" s="37">
        <v>43857</v>
      </c>
      <c r="D26" s="38" t="s">
        <v>41</v>
      </c>
      <c r="E26" s="38" t="s">
        <v>35</v>
      </c>
      <c r="F26" s="16" t="s">
        <v>75</v>
      </c>
      <c r="G26" s="88">
        <v>2400000</v>
      </c>
      <c r="H26" s="90">
        <f t="shared" si="0"/>
        <v>2400000</v>
      </c>
      <c r="I26" s="19" t="s">
        <v>88</v>
      </c>
      <c r="J26" s="19" t="s">
        <v>89</v>
      </c>
      <c r="K26" s="22"/>
      <c r="L26" s="22"/>
      <c r="M26" s="40"/>
      <c r="N26" s="22" t="s">
        <v>79</v>
      </c>
      <c r="O26" s="39"/>
    </row>
    <row r="27" spans="1:15" s="23" customFormat="1" ht="45">
      <c r="A27" s="38" t="s">
        <v>58</v>
      </c>
      <c r="B27" s="36" t="s">
        <v>59</v>
      </c>
      <c r="C27" s="37">
        <v>43857</v>
      </c>
      <c r="D27" s="35" t="s">
        <v>22</v>
      </c>
      <c r="E27" s="38" t="s">
        <v>60</v>
      </c>
      <c r="F27" s="16" t="s">
        <v>75</v>
      </c>
      <c r="G27" s="83">
        <v>0</v>
      </c>
      <c r="H27" s="83">
        <v>0</v>
      </c>
      <c r="I27" s="19" t="s">
        <v>88</v>
      </c>
      <c r="J27" s="19" t="s">
        <v>89</v>
      </c>
      <c r="K27" s="25"/>
      <c r="L27" s="41"/>
      <c r="M27" s="41"/>
      <c r="N27" s="22" t="s">
        <v>79</v>
      </c>
      <c r="O27" s="39"/>
    </row>
    <row r="28" spans="1:15" s="23" customFormat="1" ht="30">
      <c r="A28" s="38" t="s">
        <v>61</v>
      </c>
      <c r="B28" s="36" t="s">
        <v>62</v>
      </c>
      <c r="C28" s="37">
        <v>43857</v>
      </c>
      <c r="D28" s="35" t="s">
        <v>22</v>
      </c>
      <c r="E28" s="38" t="s">
        <v>63</v>
      </c>
      <c r="F28" s="16" t="s">
        <v>75</v>
      </c>
      <c r="G28" s="88">
        <v>10000000</v>
      </c>
      <c r="H28" s="90">
        <f aca="true" t="shared" si="1" ref="H28:H43">G28</f>
        <v>10000000</v>
      </c>
      <c r="I28" s="19" t="s">
        <v>88</v>
      </c>
      <c r="J28" s="19" t="s">
        <v>89</v>
      </c>
      <c r="K28" s="25"/>
      <c r="L28" s="41"/>
      <c r="M28" s="41"/>
      <c r="N28" s="22" t="s">
        <v>79</v>
      </c>
      <c r="O28" s="39"/>
    </row>
    <row r="29" spans="1:15" s="23" customFormat="1" ht="45">
      <c r="A29" s="38">
        <v>781815</v>
      </c>
      <c r="B29" s="36" t="s">
        <v>126</v>
      </c>
      <c r="C29" s="37">
        <v>43871</v>
      </c>
      <c r="D29" s="35" t="s">
        <v>111</v>
      </c>
      <c r="E29" s="38" t="s">
        <v>35</v>
      </c>
      <c r="F29" s="16" t="s">
        <v>75</v>
      </c>
      <c r="G29" s="88">
        <v>21000000</v>
      </c>
      <c r="H29" s="90">
        <f t="shared" si="1"/>
        <v>21000000</v>
      </c>
      <c r="I29" s="19" t="s">
        <v>88</v>
      </c>
      <c r="J29" s="19" t="s">
        <v>89</v>
      </c>
      <c r="K29" s="42"/>
      <c r="L29" s="41"/>
      <c r="M29" s="41"/>
      <c r="N29" s="22" t="s">
        <v>79</v>
      </c>
      <c r="O29" s="39"/>
    </row>
    <row r="30" spans="1:15" s="23" customFormat="1" ht="45" customHeight="1">
      <c r="A30" s="35">
        <v>81111800</v>
      </c>
      <c r="B30" s="36" t="s">
        <v>122</v>
      </c>
      <c r="C30" s="37">
        <v>43864</v>
      </c>
      <c r="D30" s="35" t="s">
        <v>29</v>
      </c>
      <c r="E30" s="38" t="s">
        <v>25</v>
      </c>
      <c r="F30" s="16" t="s">
        <v>75</v>
      </c>
      <c r="G30" s="88">
        <v>220230671</v>
      </c>
      <c r="H30" s="88">
        <f>G30</f>
        <v>220230671</v>
      </c>
      <c r="I30" s="19" t="s">
        <v>88</v>
      </c>
      <c r="J30" s="19" t="s">
        <v>89</v>
      </c>
      <c r="K30" s="42"/>
      <c r="L30" s="41"/>
      <c r="M30" s="41"/>
      <c r="N30" s="22" t="s">
        <v>79</v>
      </c>
      <c r="O30" s="39"/>
    </row>
    <row r="31" spans="1:15" s="23" customFormat="1" ht="60">
      <c r="A31" s="35">
        <v>82101600</v>
      </c>
      <c r="B31" s="36" t="s">
        <v>123</v>
      </c>
      <c r="C31" s="37">
        <v>43891</v>
      </c>
      <c r="D31" s="35" t="s">
        <v>111</v>
      </c>
      <c r="E31" s="38" t="s">
        <v>125</v>
      </c>
      <c r="F31" s="16" t="s">
        <v>75</v>
      </c>
      <c r="G31" s="88">
        <v>200000000</v>
      </c>
      <c r="H31" s="88">
        <f>G31</f>
        <v>200000000</v>
      </c>
      <c r="I31" s="19" t="s">
        <v>88</v>
      </c>
      <c r="J31" s="19" t="s">
        <v>89</v>
      </c>
      <c r="K31" s="42"/>
      <c r="L31" s="41"/>
      <c r="M31" s="41"/>
      <c r="N31" s="22" t="s">
        <v>79</v>
      </c>
      <c r="O31" s="39"/>
    </row>
    <row r="32" spans="1:15" s="23" customFormat="1" ht="45">
      <c r="A32" s="85" t="s">
        <v>129</v>
      </c>
      <c r="B32" s="36" t="s">
        <v>124</v>
      </c>
      <c r="C32" s="37">
        <v>43922</v>
      </c>
      <c r="D32" s="35" t="s">
        <v>30</v>
      </c>
      <c r="E32" s="38" t="s">
        <v>35</v>
      </c>
      <c r="F32" s="16" t="s">
        <v>75</v>
      </c>
      <c r="G32" s="88">
        <v>40000000</v>
      </c>
      <c r="H32" s="88">
        <v>40000000</v>
      </c>
      <c r="I32" s="19" t="s">
        <v>88</v>
      </c>
      <c r="J32" s="19" t="s">
        <v>89</v>
      </c>
      <c r="K32" s="42"/>
      <c r="L32" s="41"/>
      <c r="M32" s="41"/>
      <c r="N32" s="22" t="s">
        <v>79</v>
      </c>
      <c r="O32" s="39"/>
    </row>
    <row r="33" spans="1:14" s="23" customFormat="1" ht="30">
      <c r="A33" s="35">
        <v>78181500</v>
      </c>
      <c r="B33" s="36" t="s">
        <v>64</v>
      </c>
      <c r="C33" s="37">
        <v>43857</v>
      </c>
      <c r="D33" s="35" t="s">
        <v>22</v>
      </c>
      <c r="E33" s="38" t="s">
        <v>65</v>
      </c>
      <c r="F33" s="16" t="s">
        <v>75</v>
      </c>
      <c r="G33" s="88">
        <v>40000000</v>
      </c>
      <c r="H33" s="88">
        <f t="shared" si="1"/>
        <v>40000000</v>
      </c>
      <c r="I33" s="19" t="s">
        <v>88</v>
      </c>
      <c r="J33" s="19" t="s">
        <v>89</v>
      </c>
      <c r="K33" s="42"/>
      <c r="L33" s="41"/>
      <c r="M33" s="41"/>
      <c r="N33" s="22" t="s">
        <v>79</v>
      </c>
    </row>
    <row r="34" spans="1:14" s="23" customFormat="1" ht="30">
      <c r="A34" s="35" t="s">
        <v>21</v>
      </c>
      <c r="B34" s="36" t="s">
        <v>26</v>
      </c>
      <c r="C34" s="37">
        <v>43864</v>
      </c>
      <c r="D34" s="35" t="s">
        <v>34</v>
      </c>
      <c r="E34" s="38" t="s">
        <v>25</v>
      </c>
      <c r="F34" s="16" t="s">
        <v>75</v>
      </c>
      <c r="G34" s="88">
        <v>800000000</v>
      </c>
      <c r="H34" s="88">
        <f t="shared" si="1"/>
        <v>800000000</v>
      </c>
      <c r="I34" s="19" t="s">
        <v>88</v>
      </c>
      <c r="J34" s="19" t="s">
        <v>89</v>
      </c>
      <c r="K34" s="42"/>
      <c r="L34" s="41"/>
      <c r="M34" s="41"/>
      <c r="N34" s="22" t="s">
        <v>79</v>
      </c>
    </row>
    <row r="35" spans="1:14" s="23" customFormat="1" ht="60">
      <c r="A35" s="43" t="s">
        <v>130</v>
      </c>
      <c r="B35" s="36" t="s">
        <v>32</v>
      </c>
      <c r="C35" s="37">
        <v>43868</v>
      </c>
      <c r="D35" s="35" t="s">
        <v>34</v>
      </c>
      <c r="E35" s="38" t="s">
        <v>66</v>
      </c>
      <c r="F35" s="16" t="s">
        <v>75</v>
      </c>
      <c r="G35" s="88">
        <v>136979776</v>
      </c>
      <c r="H35" s="88">
        <f t="shared" si="1"/>
        <v>136979776</v>
      </c>
      <c r="I35" s="19" t="s">
        <v>88</v>
      </c>
      <c r="J35" s="19" t="s">
        <v>89</v>
      </c>
      <c r="K35" s="42"/>
      <c r="L35" s="41"/>
      <c r="M35" s="41"/>
      <c r="N35" s="22" t="s">
        <v>79</v>
      </c>
    </row>
    <row r="36" spans="1:14" s="23" customFormat="1" ht="51" customHeight="1">
      <c r="A36" s="43" t="s">
        <v>131</v>
      </c>
      <c r="B36" s="36" t="s">
        <v>128</v>
      </c>
      <c r="C36" s="37">
        <v>40238</v>
      </c>
      <c r="D36" s="35" t="s">
        <v>111</v>
      </c>
      <c r="E36" s="38" t="s">
        <v>63</v>
      </c>
      <c r="F36" s="16" t="s">
        <v>127</v>
      </c>
      <c r="G36" s="88">
        <v>20000000</v>
      </c>
      <c r="H36" s="88">
        <f t="shared" si="1"/>
        <v>20000000</v>
      </c>
      <c r="I36" s="86" t="s">
        <v>88</v>
      </c>
      <c r="J36" s="86" t="s">
        <v>89</v>
      </c>
      <c r="K36" s="54"/>
      <c r="L36" s="41"/>
      <c r="M36" s="41"/>
      <c r="N36" s="22" t="s">
        <v>79</v>
      </c>
    </row>
    <row r="37" spans="1:15" s="23" customFormat="1" ht="60">
      <c r="A37" s="38" t="s">
        <v>132</v>
      </c>
      <c r="B37" s="36" t="s">
        <v>33</v>
      </c>
      <c r="C37" s="37">
        <v>43876</v>
      </c>
      <c r="D37" s="35" t="s">
        <v>34</v>
      </c>
      <c r="E37" s="38" t="s">
        <v>35</v>
      </c>
      <c r="F37" s="16" t="s">
        <v>75</v>
      </c>
      <c r="G37" s="81">
        <v>26869964</v>
      </c>
      <c r="H37" s="91">
        <f t="shared" si="1"/>
        <v>26869964</v>
      </c>
      <c r="I37" s="19" t="s">
        <v>88</v>
      </c>
      <c r="J37" s="19" t="s">
        <v>89</v>
      </c>
      <c r="K37" s="22"/>
      <c r="L37" s="22"/>
      <c r="M37" s="40"/>
      <c r="N37" s="22" t="s">
        <v>79</v>
      </c>
      <c r="O37" s="39"/>
    </row>
    <row r="38" spans="1:15" s="23" customFormat="1" ht="30">
      <c r="A38" s="35">
        <v>81161601</v>
      </c>
      <c r="B38" s="36" t="s">
        <v>67</v>
      </c>
      <c r="C38" s="37">
        <v>43892</v>
      </c>
      <c r="D38" s="38" t="s">
        <v>30</v>
      </c>
      <c r="E38" s="38" t="s">
        <v>65</v>
      </c>
      <c r="F38" s="16" t="s">
        <v>75</v>
      </c>
      <c r="G38" s="81">
        <v>5751228</v>
      </c>
      <c r="H38" s="91">
        <f t="shared" si="1"/>
        <v>5751228</v>
      </c>
      <c r="I38" s="19" t="s">
        <v>88</v>
      </c>
      <c r="J38" s="19" t="s">
        <v>89</v>
      </c>
      <c r="K38" s="22"/>
      <c r="L38" s="22"/>
      <c r="M38" s="40"/>
      <c r="N38" s="22" t="s">
        <v>79</v>
      </c>
      <c r="O38" s="39"/>
    </row>
    <row r="39" spans="1:15" s="23" customFormat="1" ht="30">
      <c r="A39" s="38" t="s">
        <v>133</v>
      </c>
      <c r="B39" s="36" t="s">
        <v>68</v>
      </c>
      <c r="C39" s="37">
        <v>43913</v>
      </c>
      <c r="D39" s="35" t="s">
        <v>31</v>
      </c>
      <c r="E39" s="38" t="s">
        <v>65</v>
      </c>
      <c r="F39" s="16" t="s">
        <v>75</v>
      </c>
      <c r="G39" s="81">
        <v>2641398</v>
      </c>
      <c r="H39" s="91">
        <f t="shared" si="1"/>
        <v>2641398</v>
      </c>
      <c r="I39" s="19" t="s">
        <v>88</v>
      </c>
      <c r="J39" s="19" t="s">
        <v>89</v>
      </c>
      <c r="K39" s="22"/>
      <c r="L39" s="22"/>
      <c r="M39" s="40"/>
      <c r="N39" s="22" t="s">
        <v>79</v>
      </c>
      <c r="O39" s="39"/>
    </row>
    <row r="40" spans="1:15" s="23" customFormat="1" ht="135">
      <c r="A40" s="38" t="s">
        <v>134</v>
      </c>
      <c r="B40" s="36" t="s">
        <v>45</v>
      </c>
      <c r="C40" s="37">
        <v>43922</v>
      </c>
      <c r="D40" s="35" t="s">
        <v>119</v>
      </c>
      <c r="E40" s="38" t="s">
        <v>66</v>
      </c>
      <c r="F40" s="16" t="s">
        <v>75</v>
      </c>
      <c r="G40" s="81">
        <v>58975364</v>
      </c>
      <c r="H40" s="91">
        <f t="shared" si="1"/>
        <v>58975364</v>
      </c>
      <c r="I40" s="19" t="s">
        <v>88</v>
      </c>
      <c r="J40" s="19" t="s">
        <v>89</v>
      </c>
      <c r="K40" s="22"/>
      <c r="L40" s="22"/>
      <c r="M40" s="40"/>
      <c r="N40" s="22" t="s">
        <v>79</v>
      </c>
      <c r="O40" s="39"/>
    </row>
    <row r="41" spans="1:15" s="23" customFormat="1" ht="30">
      <c r="A41" s="35">
        <v>85122201</v>
      </c>
      <c r="B41" s="36" t="s">
        <v>69</v>
      </c>
      <c r="C41" s="37">
        <v>43931</v>
      </c>
      <c r="D41" s="35" t="s">
        <v>111</v>
      </c>
      <c r="E41" s="38" t="s">
        <v>65</v>
      </c>
      <c r="F41" s="16" t="s">
        <v>75</v>
      </c>
      <c r="G41" s="81">
        <v>25012448</v>
      </c>
      <c r="H41" s="91">
        <f t="shared" si="1"/>
        <v>25012448</v>
      </c>
      <c r="I41" s="19" t="s">
        <v>88</v>
      </c>
      <c r="J41" s="19" t="s">
        <v>89</v>
      </c>
      <c r="K41" s="22"/>
      <c r="L41" s="22"/>
      <c r="M41" s="40"/>
      <c r="N41" s="22" t="s">
        <v>79</v>
      </c>
      <c r="O41" s="39"/>
    </row>
    <row r="42" spans="1:15" s="23" customFormat="1" ht="30">
      <c r="A42" s="38">
        <v>84131600</v>
      </c>
      <c r="B42" s="36" t="s">
        <v>70</v>
      </c>
      <c r="C42" s="37">
        <v>44030</v>
      </c>
      <c r="D42" s="35" t="s">
        <v>41</v>
      </c>
      <c r="E42" s="38" t="s">
        <v>60</v>
      </c>
      <c r="F42" s="16" t="s">
        <v>75</v>
      </c>
      <c r="G42" s="81">
        <v>652837800</v>
      </c>
      <c r="H42" s="81">
        <f t="shared" si="1"/>
        <v>652837800</v>
      </c>
      <c r="I42" s="19" t="s">
        <v>88</v>
      </c>
      <c r="J42" s="19" t="s">
        <v>89</v>
      </c>
      <c r="K42" s="22"/>
      <c r="L42" s="44"/>
      <c r="M42" s="45"/>
      <c r="N42" s="44" t="s">
        <v>79</v>
      </c>
      <c r="O42" s="39"/>
    </row>
    <row r="43" spans="1:16" s="23" customFormat="1" ht="30">
      <c r="A43" s="38" t="s">
        <v>71</v>
      </c>
      <c r="B43" s="36" t="s">
        <v>72</v>
      </c>
      <c r="C43" s="37">
        <v>44137</v>
      </c>
      <c r="D43" s="35" t="s">
        <v>29</v>
      </c>
      <c r="E43" s="38" t="s">
        <v>63</v>
      </c>
      <c r="F43" s="16" t="s">
        <v>75</v>
      </c>
      <c r="G43" s="81">
        <f>58874365*(1+3%)</f>
        <v>60640595.95</v>
      </c>
      <c r="H43" s="81">
        <f t="shared" si="1"/>
        <v>60640595.95</v>
      </c>
      <c r="I43" s="19" t="s">
        <v>88</v>
      </c>
      <c r="J43" s="19" t="s">
        <v>89</v>
      </c>
      <c r="K43" s="22"/>
      <c r="L43" s="22"/>
      <c r="M43" s="40"/>
      <c r="N43" s="22" t="s">
        <v>79</v>
      </c>
      <c r="O43" s="39" t="s">
        <v>91</v>
      </c>
      <c r="P43" s="26"/>
    </row>
    <row r="44" spans="1:15" s="23" customFormat="1" ht="64.5" customHeight="1">
      <c r="A44" s="46">
        <v>25101503</v>
      </c>
      <c r="B44" s="47" t="s">
        <v>98</v>
      </c>
      <c r="C44" s="48">
        <v>43955</v>
      </c>
      <c r="D44" s="49" t="s">
        <v>120</v>
      </c>
      <c r="E44" s="46" t="s">
        <v>63</v>
      </c>
      <c r="F44" s="50" t="s">
        <v>75</v>
      </c>
      <c r="G44" s="87">
        <v>350000000</v>
      </c>
      <c r="H44" s="87">
        <f>G44</f>
        <v>350000000</v>
      </c>
      <c r="I44" s="51" t="s">
        <v>88</v>
      </c>
      <c r="J44" s="52" t="s">
        <v>89</v>
      </c>
      <c r="K44" s="53"/>
      <c r="L44" s="53"/>
      <c r="M44" s="54"/>
      <c r="N44" s="53" t="s">
        <v>79</v>
      </c>
      <c r="O44" s="39"/>
    </row>
    <row r="45" spans="1:15" s="62" customFormat="1" ht="33" customHeight="1">
      <c r="A45" s="55">
        <v>80111700</v>
      </c>
      <c r="B45" s="56" t="s">
        <v>100</v>
      </c>
      <c r="C45" s="57">
        <v>43876</v>
      </c>
      <c r="D45" s="58" t="s">
        <v>30</v>
      </c>
      <c r="E45" s="38" t="s">
        <v>25</v>
      </c>
      <c r="F45" s="16" t="s">
        <v>75</v>
      </c>
      <c r="G45" s="88">
        <v>350000000</v>
      </c>
      <c r="H45" s="88">
        <f>G45</f>
        <v>350000000</v>
      </c>
      <c r="I45" s="59" t="s">
        <v>88</v>
      </c>
      <c r="J45" s="18" t="s">
        <v>89</v>
      </c>
      <c r="K45" s="60"/>
      <c r="L45" s="60"/>
      <c r="M45" s="60"/>
      <c r="N45" s="60" t="s">
        <v>79</v>
      </c>
      <c r="O45" s="61"/>
    </row>
    <row r="46" spans="1:15" s="23" customFormat="1" ht="33.75" customHeight="1">
      <c r="A46" s="63">
        <v>90000000</v>
      </c>
      <c r="B46" s="64" t="s">
        <v>105</v>
      </c>
      <c r="C46" s="65">
        <v>43955</v>
      </c>
      <c r="D46" s="66" t="s">
        <v>111</v>
      </c>
      <c r="E46" s="63" t="s">
        <v>60</v>
      </c>
      <c r="F46" s="67" t="s">
        <v>75</v>
      </c>
      <c r="G46" s="89">
        <v>47358600</v>
      </c>
      <c r="H46" s="89">
        <f>G46</f>
        <v>47358600</v>
      </c>
      <c r="I46" s="68" t="s">
        <v>88</v>
      </c>
      <c r="J46" s="19" t="s">
        <v>89</v>
      </c>
      <c r="K46" s="69"/>
      <c r="L46" s="69"/>
      <c r="M46" s="70"/>
      <c r="N46" s="69" t="s">
        <v>106</v>
      </c>
      <c r="O46" s="39"/>
    </row>
    <row r="47" spans="1:15" s="23" customFormat="1" ht="63.75" customHeight="1">
      <c r="A47" s="74" t="s">
        <v>135</v>
      </c>
      <c r="B47" s="84" t="s">
        <v>121</v>
      </c>
      <c r="C47" s="65">
        <v>43922</v>
      </c>
      <c r="D47" s="66" t="s">
        <v>120</v>
      </c>
      <c r="E47" s="38" t="s">
        <v>35</v>
      </c>
      <c r="F47" s="67" t="s">
        <v>75</v>
      </c>
      <c r="G47" s="89">
        <f>300000*25</f>
        <v>7500000</v>
      </c>
      <c r="H47" s="89">
        <f>G47</f>
        <v>7500000</v>
      </c>
      <c r="I47" s="68" t="s">
        <v>88</v>
      </c>
      <c r="J47" s="19" t="s">
        <v>89</v>
      </c>
      <c r="K47" s="69"/>
      <c r="L47" s="69"/>
      <c r="M47" s="70"/>
      <c r="N47" s="69" t="s">
        <v>106</v>
      </c>
      <c r="O47" s="39"/>
    </row>
    <row r="48" spans="1:15" s="23" customFormat="1" ht="45">
      <c r="A48" s="38">
        <v>93151501</v>
      </c>
      <c r="B48" s="36" t="s">
        <v>96</v>
      </c>
      <c r="C48" s="37">
        <v>43864</v>
      </c>
      <c r="D48" s="35" t="s">
        <v>82</v>
      </c>
      <c r="E48" s="38" t="s">
        <v>25</v>
      </c>
      <c r="F48" s="16" t="s">
        <v>76</v>
      </c>
      <c r="G48" s="81">
        <v>1030000000</v>
      </c>
      <c r="H48" s="81">
        <v>63000000</v>
      </c>
      <c r="I48" s="19" t="s">
        <v>80</v>
      </c>
      <c r="J48" s="19" t="s">
        <v>81</v>
      </c>
      <c r="K48" s="22"/>
      <c r="L48" s="22"/>
      <c r="M48" s="40"/>
      <c r="N48" s="22" t="s">
        <v>79</v>
      </c>
      <c r="O48" s="39"/>
    </row>
    <row r="49" spans="1:15" s="23" customFormat="1" ht="45">
      <c r="A49" s="38">
        <v>93151501</v>
      </c>
      <c r="B49" s="36" t="s">
        <v>97</v>
      </c>
      <c r="C49" s="37">
        <v>43878</v>
      </c>
      <c r="D49" s="35" t="s">
        <v>83</v>
      </c>
      <c r="E49" s="38" t="s">
        <v>25</v>
      </c>
      <c r="F49" s="16" t="s">
        <v>76</v>
      </c>
      <c r="G49" s="81">
        <v>543505255</v>
      </c>
      <c r="H49" s="81">
        <v>120000000</v>
      </c>
      <c r="I49" s="68" t="s">
        <v>80</v>
      </c>
      <c r="J49" s="19" t="s">
        <v>81</v>
      </c>
      <c r="K49" s="22"/>
      <c r="L49" s="22"/>
      <c r="M49" s="40"/>
      <c r="N49" s="22" t="s">
        <v>79</v>
      </c>
      <c r="O49" s="39"/>
    </row>
    <row r="50" spans="1:15" s="23" customFormat="1" ht="45">
      <c r="A50" s="16">
        <v>80101501</v>
      </c>
      <c r="B50" s="36" t="s">
        <v>55</v>
      </c>
      <c r="C50" s="37">
        <v>43844</v>
      </c>
      <c r="D50" s="16" t="s">
        <v>22</v>
      </c>
      <c r="E50" s="16" t="s">
        <v>48</v>
      </c>
      <c r="F50" s="16" t="s">
        <v>76</v>
      </c>
      <c r="G50" s="77">
        <v>91914900</v>
      </c>
      <c r="H50" s="78">
        <f aca="true" t="shared" si="2" ref="H50:H57">G50</f>
        <v>91914900</v>
      </c>
      <c r="I50" s="19" t="s">
        <v>88</v>
      </c>
      <c r="J50" s="19" t="s">
        <v>89</v>
      </c>
      <c r="K50" s="22"/>
      <c r="L50" s="22"/>
      <c r="M50" s="40"/>
      <c r="N50" s="22" t="s">
        <v>78</v>
      </c>
      <c r="O50" s="39"/>
    </row>
    <row r="51" spans="1:15" s="23" customFormat="1" ht="60">
      <c r="A51" s="16">
        <v>80101501</v>
      </c>
      <c r="B51" s="36" t="s">
        <v>56</v>
      </c>
      <c r="C51" s="37">
        <v>43844</v>
      </c>
      <c r="D51" s="16" t="s">
        <v>22</v>
      </c>
      <c r="E51" s="16" t="s">
        <v>48</v>
      </c>
      <c r="F51" s="16" t="s">
        <v>76</v>
      </c>
      <c r="G51" s="77">
        <v>91914900</v>
      </c>
      <c r="H51" s="78">
        <f t="shared" si="2"/>
        <v>91914900</v>
      </c>
      <c r="I51" s="19" t="s">
        <v>88</v>
      </c>
      <c r="J51" s="19" t="s">
        <v>89</v>
      </c>
      <c r="K51" s="22"/>
      <c r="L51" s="41"/>
      <c r="M51" s="41"/>
      <c r="N51" s="22" t="s">
        <v>78</v>
      </c>
      <c r="O51" s="39"/>
    </row>
    <row r="52" spans="1:15" s="23" customFormat="1" ht="60">
      <c r="A52" s="16">
        <v>80101600</v>
      </c>
      <c r="B52" s="36" t="s">
        <v>99</v>
      </c>
      <c r="C52" s="37">
        <v>43854</v>
      </c>
      <c r="D52" s="16" t="s">
        <v>29</v>
      </c>
      <c r="E52" s="16" t="s">
        <v>60</v>
      </c>
      <c r="F52" s="16" t="s">
        <v>76</v>
      </c>
      <c r="G52" s="77">
        <v>759352414.2727273</v>
      </c>
      <c r="H52" s="78">
        <f t="shared" si="2"/>
        <v>759352414.2727273</v>
      </c>
      <c r="I52" s="19" t="s">
        <v>80</v>
      </c>
      <c r="J52" s="19" t="s">
        <v>92</v>
      </c>
      <c r="K52" s="22"/>
      <c r="L52" s="41"/>
      <c r="M52" s="41"/>
      <c r="N52" s="22" t="s">
        <v>78</v>
      </c>
      <c r="O52" s="39"/>
    </row>
    <row r="53" spans="1:14" s="23" customFormat="1" ht="60">
      <c r="A53" s="16">
        <v>80101501</v>
      </c>
      <c r="B53" s="36" t="s">
        <v>27</v>
      </c>
      <c r="C53" s="17">
        <v>43840</v>
      </c>
      <c r="D53" s="16" t="s">
        <v>28</v>
      </c>
      <c r="E53" s="16" t="s">
        <v>48</v>
      </c>
      <c r="F53" s="16" t="s">
        <v>76</v>
      </c>
      <c r="G53" s="77">
        <v>27708372</v>
      </c>
      <c r="H53" s="78">
        <f t="shared" si="2"/>
        <v>27708372</v>
      </c>
      <c r="I53" s="71" t="s">
        <v>88</v>
      </c>
      <c r="J53" s="71" t="s">
        <v>89</v>
      </c>
      <c r="K53" s="22"/>
      <c r="L53" s="22"/>
      <c r="M53" s="40"/>
      <c r="N53" s="22" t="s">
        <v>78</v>
      </c>
    </row>
    <row r="54" spans="1:14" s="23" customFormat="1" ht="45">
      <c r="A54" s="16">
        <v>80101501</v>
      </c>
      <c r="B54" s="36" t="s">
        <v>53</v>
      </c>
      <c r="C54" s="37">
        <v>43844</v>
      </c>
      <c r="D54" s="16" t="s">
        <v>22</v>
      </c>
      <c r="E54" s="16" t="s">
        <v>48</v>
      </c>
      <c r="F54" s="16" t="s">
        <v>76</v>
      </c>
      <c r="G54" s="77">
        <v>157342324</v>
      </c>
      <c r="H54" s="78">
        <f t="shared" si="2"/>
        <v>157342324</v>
      </c>
      <c r="I54" s="71" t="s">
        <v>88</v>
      </c>
      <c r="J54" s="71" t="s">
        <v>89</v>
      </c>
      <c r="K54" s="22"/>
      <c r="L54" s="22"/>
      <c r="M54" s="40"/>
      <c r="N54" s="22" t="s">
        <v>78</v>
      </c>
    </row>
    <row r="55" spans="1:14" s="23" customFormat="1" ht="60">
      <c r="A55" s="16">
        <v>80101501</v>
      </c>
      <c r="B55" s="36" t="s">
        <v>54</v>
      </c>
      <c r="C55" s="37">
        <v>43844</v>
      </c>
      <c r="D55" s="16" t="s">
        <v>28</v>
      </c>
      <c r="E55" s="16" t="s">
        <v>48</v>
      </c>
      <c r="F55" s="16" t="s">
        <v>76</v>
      </c>
      <c r="G55" s="77">
        <v>27708372</v>
      </c>
      <c r="H55" s="78">
        <f t="shared" si="2"/>
        <v>27708372</v>
      </c>
      <c r="I55" s="71" t="s">
        <v>88</v>
      </c>
      <c r="J55" s="71" t="s">
        <v>89</v>
      </c>
      <c r="K55" s="22"/>
      <c r="L55" s="22"/>
      <c r="M55" s="40"/>
      <c r="N55" s="22" t="s">
        <v>78</v>
      </c>
    </row>
    <row r="56" spans="1:15" s="23" customFormat="1" ht="45">
      <c r="A56" s="16">
        <v>80101501</v>
      </c>
      <c r="B56" s="36" t="s">
        <v>55</v>
      </c>
      <c r="C56" s="37">
        <v>43844</v>
      </c>
      <c r="D56" s="16" t="s">
        <v>22</v>
      </c>
      <c r="E56" s="16" t="s">
        <v>48</v>
      </c>
      <c r="F56" s="16" t="s">
        <v>76</v>
      </c>
      <c r="G56" s="77">
        <v>91914900</v>
      </c>
      <c r="H56" s="78">
        <f t="shared" si="2"/>
        <v>91914900</v>
      </c>
      <c r="I56" s="71" t="s">
        <v>88</v>
      </c>
      <c r="J56" s="71" t="s">
        <v>89</v>
      </c>
      <c r="K56" s="22"/>
      <c r="L56" s="22"/>
      <c r="M56" s="40"/>
      <c r="N56" s="22" t="s">
        <v>78</v>
      </c>
      <c r="O56" s="39"/>
    </row>
    <row r="57" spans="1:15" s="23" customFormat="1" ht="60">
      <c r="A57" s="16">
        <v>80101501</v>
      </c>
      <c r="B57" s="36" t="s">
        <v>56</v>
      </c>
      <c r="C57" s="37">
        <v>43844</v>
      </c>
      <c r="D57" s="16" t="s">
        <v>22</v>
      </c>
      <c r="E57" s="16" t="s">
        <v>48</v>
      </c>
      <c r="F57" s="16" t="s">
        <v>76</v>
      </c>
      <c r="G57" s="77">
        <v>91914900</v>
      </c>
      <c r="H57" s="78">
        <f t="shared" si="2"/>
        <v>91914900</v>
      </c>
      <c r="I57" s="72" t="s">
        <v>88</v>
      </c>
      <c r="J57" s="72" t="s">
        <v>89</v>
      </c>
      <c r="K57" s="22"/>
      <c r="L57" s="22"/>
      <c r="M57" s="22"/>
      <c r="N57" s="22" t="s">
        <v>78</v>
      </c>
      <c r="O57" s="39"/>
    </row>
    <row r="58" spans="1:15" ht="75">
      <c r="A58" s="16">
        <v>80101501</v>
      </c>
      <c r="B58" s="36" t="s">
        <v>107</v>
      </c>
      <c r="C58" s="37">
        <v>43846</v>
      </c>
      <c r="D58" s="16" t="s">
        <v>30</v>
      </c>
      <c r="E58" s="16" t="s">
        <v>48</v>
      </c>
      <c r="F58" s="16" t="s">
        <v>75</v>
      </c>
      <c r="G58" s="77">
        <f>5932000*8</f>
        <v>47456000</v>
      </c>
      <c r="H58" s="78">
        <f aca="true" t="shared" si="3" ref="H58:H66">+G58</f>
        <v>47456000</v>
      </c>
      <c r="I58" s="71" t="s">
        <v>88</v>
      </c>
      <c r="J58" s="71" t="s">
        <v>89</v>
      </c>
      <c r="K58" s="22"/>
      <c r="L58" s="22"/>
      <c r="M58" s="22"/>
      <c r="N58" s="22" t="s">
        <v>78</v>
      </c>
      <c r="O58" s="2"/>
    </row>
    <row r="59" spans="1:14" ht="75">
      <c r="A59" s="16">
        <v>80101501</v>
      </c>
      <c r="B59" s="36" t="s">
        <v>108</v>
      </c>
      <c r="C59" s="37">
        <v>43857</v>
      </c>
      <c r="D59" s="16" t="s">
        <v>111</v>
      </c>
      <c r="E59" s="16" t="s">
        <v>48</v>
      </c>
      <c r="F59" s="16" t="s">
        <v>75</v>
      </c>
      <c r="G59" s="77">
        <f>+(G53/3)*10</f>
        <v>92361240</v>
      </c>
      <c r="H59" s="78">
        <f t="shared" si="3"/>
        <v>92361240</v>
      </c>
      <c r="I59" s="71" t="s">
        <v>88</v>
      </c>
      <c r="J59" s="71" t="s">
        <v>89</v>
      </c>
      <c r="K59" s="22"/>
      <c r="L59" s="22"/>
      <c r="M59" s="22"/>
      <c r="N59" s="22" t="s">
        <v>78</v>
      </c>
    </row>
    <row r="60" spans="1:14" ht="60">
      <c r="A60" s="16">
        <v>80101501</v>
      </c>
      <c r="B60" s="36" t="s">
        <v>109</v>
      </c>
      <c r="C60" s="37">
        <v>43857</v>
      </c>
      <c r="D60" s="16" t="s">
        <v>111</v>
      </c>
      <c r="E60" s="16" t="s">
        <v>48</v>
      </c>
      <c r="F60" s="16" t="s">
        <v>75</v>
      </c>
      <c r="G60" s="77">
        <f>+(G53/3)*10</f>
        <v>92361240</v>
      </c>
      <c r="H60" s="78">
        <f t="shared" si="3"/>
        <v>92361240</v>
      </c>
      <c r="I60" s="71" t="s">
        <v>88</v>
      </c>
      <c r="J60" s="71" t="s">
        <v>89</v>
      </c>
      <c r="K60" s="22"/>
      <c r="L60" s="22"/>
      <c r="M60" s="22"/>
      <c r="N60" s="22" t="s">
        <v>78</v>
      </c>
    </row>
    <row r="61" spans="1:14" ht="60">
      <c r="A61" s="16">
        <v>80101501</v>
      </c>
      <c r="B61" s="36" t="s">
        <v>109</v>
      </c>
      <c r="C61" s="37">
        <v>43857</v>
      </c>
      <c r="D61" s="16" t="s">
        <v>111</v>
      </c>
      <c r="E61" s="16" t="s">
        <v>48</v>
      </c>
      <c r="F61" s="16" t="s">
        <v>75</v>
      </c>
      <c r="G61" s="77">
        <f>+G60</f>
        <v>92361240</v>
      </c>
      <c r="H61" s="78">
        <f t="shared" si="3"/>
        <v>92361240</v>
      </c>
      <c r="I61" s="71" t="s">
        <v>88</v>
      </c>
      <c r="J61" s="71" t="s">
        <v>89</v>
      </c>
      <c r="K61" s="22"/>
      <c r="L61" s="22"/>
      <c r="M61" s="22"/>
      <c r="N61" s="22" t="s">
        <v>78</v>
      </c>
    </row>
    <row r="62" spans="1:14" ht="60">
      <c r="A62" s="16">
        <v>80101501</v>
      </c>
      <c r="B62" s="36" t="s">
        <v>109</v>
      </c>
      <c r="C62" s="37">
        <v>43857</v>
      </c>
      <c r="D62" s="16" t="s">
        <v>111</v>
      </c>
      <c r="E62" s="16" t="s">
        <v>48</v>
      </c>
      <c r="F62" s="16" t="s">
        <v>75</v>
      </c>
      <c r="G62" s="77">
        <f>+G61</f>
        <v>92361240</v>
      </c>
      <c r="H62" s="78">
        <f t="shared" si="3"/>
        <v>92361240</v>
      </c>
      <c r="I62" s="71" t="s">
        <v>88</v>
      </c>
      <c r="J62" s="71" t="s">
        <v>89</v>
      </c>
      <c r="K62" s="22"/>
      <c r="L62" s="22"/>
      <c r="M62" s="22"/>
      <c r="N62" s="22" t="s">
        <v>78</v>
      </c>
    </row>
    <row r="63" spans="1:14" ht="60">
      <c r="A63" s="16">
        <v>80101501</v>
      </c>
      <c r="B63" s="36" t="s">
        <v>110</v>
      </c>
      <c r="C63" s="37">
        <v>43857</v>
      </c>
      <c r="D63" s="35" t="s">
        <v>111</v>
      </c>
      <c r="E63" s="16" t="s">
        <v>48</v>
      </c>
      <c r="F63" s="16" t="s">
        <v>75</v>
      </c>
      <c r="G63" s="81">
        <f>+(G53/3)*10</f>
        <v>92361240</v>
      </c>
      <c r="H63" s="81">
        <f t="shared" si="3"/>
        <v>92361240</v>
      </c>
      <c r="I63" s="71" t="s">
        <v>88</v>
      </c>
      <c r="J63" s="71" t="s">
        <v>89</v>
      </c>
      <c r="K63" s="22"/>
      <c r="L63" s="22"/>
      <c r="M63" s="40"/>
      <c r="N63" s="22" t="s">
        <v>78</v>
      </c>
    </row>
    <row r="64" spans="1:14" ht="45">
      <c r="A64" s="16">
        <v>80101501</v>
      </c>
      <c r="B64" s="36" t="s">
        <v>112</v>
      </c>
      <c r="C64" s="37">
        <v>43857</v>
      </c>
      <c r="D64" s="35" t="s">
        <v>111</v>
      </c>
      <c r="E64" s="16" t="s">
        <v>48</v>
      </c>
      <c r="F64" s="16" t="s">
        <v>75</v>
      </c>
      <c r="G64" s="81">
        <f>+G63</f>
        <v>92361240</v>
      </c>
      <c r="H64" s="81">
        <f t="shared" si="3"/>
        <v>92361240</v>
      </c>
      <c r="I64" s="71" t="s">
        <v>88</v>
      </c>
      <c r="J64" s="71" t="s">
        <v>89</v>
      </c>
      <c r="K64" s="22"/>
      <c r="L64" s="22"/>
      <c r="M64" s="40"/>
      <c r="N64" s="22" t="s">
        <v>78</v>
      </c>
    </row>
    <row r="65" spans="1:14" ht="45">
      <c r="A65" s="16">
        <v>80101501</v>
      </c>
      <c r="B65" s="36" t="s">
        <v>55</v>
      </c>
      <c r="C65" s="37">
        <v>43857</v>
      </c>
      <c r="D65" s="35" t="s">
        <v>111</v>
      </c>
      <c r="E65" s="16" t="s">
        <v>48</v>
      </c>
      <c r="F65" s="16" t="s">
        <v>75</v>
      </c>
      <c r="G65" s="81">
        <f>+G63</f>
        <v>92361240</v>
      </c>
      <c r="H65" s="81">
        <f t="shared" si="3"/>
        <v>92361240</v>
      </c>
      <c r="I65" s="71" t="s">
        <v>88</v>
      </c>
      <c r="J65" s="71" t="s">
        <v>89</v>
      </c>
      <c r="K65" s="22"/>
      <c r="L65" s="22"/>
      <c r="M65" s="40"/>
      <c r="N65" s="22" t="s">
        <v>78</v>
      </c>
    </row>
    <row r="66" spans="1:14" ht="60">
      <c r="A66" s="16">
        <v>80101501</v>
      </c>
      <c r="B66" s="36" t="s">
        <v>56</v>
      </c>
      <c r="C66" s="37">
        <v>43857</v>
      </c>
      <c r="D66" s="35" t="s">
        <v>111</v>
      </c>
      <c r="E66" s="16" t="s">
        <v>48</v>
      </c>
      <c r="F66" s="16" t="s">
        <v>75</v>
      </c>
      <c r="G66" s="81">
        <f>+G64</f>
        <v>92361240</v>
      </c>
      <c r="H66" s="81">
        <f t="shared" si="3"/>
        <v>92361240</v>
      </c>
      <c r="I66" s="71" t="s">
        <v>88</v>
      </c>
      <c r="J66" s="71" t="s">
        <v>89</v>
      </c>
      <c r="K66" s="22"/>
      <c r="L66" s="22"/>
      <c r="M66" s="40"/>
      <c r="N66" s="22" t="s">
        <v>78</v>
      </c>
    </row>
    <row r="67" spans="1:14" ht="30">
      <c r="A67" s="16">
        <v>80101501</v>
      </c>
      <c r="B67" s="36" t="s">
        <v>46</v>
      </c>
      <c r="C67" s="17">
        <v>43840</v>
      </c>
      <c r="D67" s="16" t="s">
        <v>47</v>
      </c>
      <c r="E67" s="16" t="s">
        <v>48</v>
      </c>
      <c r="F67" s="16" t="s">
        <v>75</v>
      </c>
      <c r="G67" s="77">
        <v>211726590</v>
      </c>
      <c r="H67" s="78">
        <f>G67</f>
        <v>211726590</v>
      </c>
      <c r="I67" s="19" t="s">
        <v>88</v>
      </c>
      <c r="J67" s="19" t="s">
        <v>89</v>
      </c>
      <c r="K67" s="22"/>
      <c r="L67" s="22"/>
      <c r="M67" s="40"/>
      <c r="N67" s="22" t="s">
        <v>77</v>
      </c>
    </row>
    <row r="68" spans="1:14" ht="45">
      <c r="A68" s="16">
        <v>80101501</v>
      </c>
      <c r="B68" s="36" t="s">
        <v>49</v>
      </c>
      <c r="C68" s="17">
        <v>43840</v>
      </c>
      <c r="D68" s="16" t="s">
        <v>28</v>
      </c>
      <c r="E68" s="16" t="s">
        <v>48</v>
      </c>
      <c r="F68" s="16" t="s">
        <v>75</v>
      </c>
      <c r="G68" s="77">
        <v>27708372</v>
      </c>
      <c r="H68" s="78">
        <f>G68</f>
        <v>27708372</v>
      </c>
      <c r="I68" s="73" t="s">
        <v>88</v>
      </c>
      <c r="J68" s="73" t="s">
        <v>89</v>
      </c>
      <c r="K68" s="22"/>
      <c r="L68" s="22"/>
      <c r="M68" s="40"/>
      <c r="N68" s="22" t="s">
        <v>77</v>
      </c>
    </row>
    <row r="69" spans="1:14" ht="60">
      <c r="A69" s="16">
        <v>80101501</v>
      </c>
      <c r="B69" s="33" t="s">
        <v>52</v>
      </c>
      <c r="C69" s="37">
        <v>43844</v>
      </c>
      <c r="D69" s="16" t="s">
        <v>22</v>
      </c>
      <c r="E69" s="16" t="s">
        <v>48</v>
      </c>
      <c r="F69" s="16" t="s">
        <v>75</v>
      </c>
      <c r="G69" s="77">
        <v>213594238</v>
      </c>
      <c r="H69" s="78">
        <f>G69</f>
        <v>213594238</v>
      </c>
      <c r="I69" s="73" t="s">
        <v>88</v>
      </c>
      <c r="J69" s="73" t="s">
        <v>89</v>
      </c>
      <c r="K69" s="22"/>
      <c r="L69" s="22"/>
      <c r="M69" s="40"/>
      <c r="N69" s="22" t="s">
        <v>77</v>
      </c>
    </row>
    <row r="70" spans="1:14" ht="15">
      <c r="A70" s="121" t="s">
        <v>118</v>
      </c>
      <c r="B70" s="121"/>
      <c r="C70" s="121"/>
      <c r="D70" s="121"/>
      <c r="E70" s="121"/>
      <c r="F70" s="121"/>
      <c r="G70" s="121"/>
      <c r="H70" s="121"/>
      <c r="I70" s="121"/>
      <c r="J70" s="121"/>
      <c r="K70" s="121"/>
      <c r="L70" s="121"/>
      <c r="M70" s="121"/>
      <c r="N70" s="121"/>
    </row>
    <row r="71" spans="1:14" ht="15">
      <c r="A71" s="10"/>
      <c r="B71" s="11"/>
      <c r="C71" s="11"/>
      <c r="D71" s="11"/>
      <c r="E71" s="11"/>
      <c r="F71" s="11"/>
      <c r="G71" s="82"/>
      <c r="H71" s="82">
        <f>SUM(H17:H69)</f>
        <v>6062923530.222727</v>
      </c>
      <c r="I71" s="11"/>
      <c r="J71" s="11"/>
      <c r="K71" s="11"/>
      <c r="L71" s="11"/>
      <c r="M71" s="11"/>
      <c r="N71" s="11"/>
    </row>
    <row r="72" ht="15">
      <c r="B72" s="2" t="s">
        <v>39</v>
      </c>
    </row>
    <row r="78" ht="15.75" thickBot="1"/>
    <row r="79" spans="1:2" ht="24" customHeight="1">
      <c r="A79" s="99" t="s">
        <v>73</v>
      </c>
      <c r="B79" s="99"/>
    </row>
    <row r="80" spans="1:2" ht="26.25" customHeight="1">
      <c r="A80" s="100" t="s">
        <v>38</v>
      </c>
      <c r="B80" s="100"/>
    </row>
    <row r="81" spans="1:2" ht="18.75">
      <c r="A81" s="96"/>
      <c r="B81" s="96"/>
    </row>
    <row r="82" spans="1:2" ht="18.75">
      <c r="A82" s="96"/>
      <c r="B82" s="96"/>
    </row>
    <row r="83" spans="1:2" ht="18.75">
      <c r="A83" s="97"/>
      <c r="B83" s="98"/>
    </row>
    <row r="84" spans="1:2" ht="21.75" customHeight="1">
      <c r="A84" s="94" t="s">
        <v>84</v>
      </c>
      <c r="B84" s="95" t="s">
        <v>115</v>
      </c>
    </row>
    <row r="85" spans="1:2" ht="21.75" customHeight="1">
      <c r="A85" s="94" t="s">
        <v>116</v>
      </c>
      <c r="B85" s="95" t="s">
        <v>85</v>
      </c>
    </row>
    <row r="86" spans="1:2" ht="21.75" customHeight="1">
      <c r="A86" s="94" t="s">
        <v>116</v>
      </c>
      <c r="B86" s="95" t="s">
        <v>87</v>
      </c>
    </row>
    <row r="87" spans="1:2" ht="21.75" customHeight="1">
      <c r="A87" s="94" t="s">
        <v>116</v>
      </c>
      <c r="B87" s="95" t="s">
        <v>86</v>
      </c>
    </row>
  </sheetData>
  <sheetProtection/>
  <mergeCells count="16">
    <mergeCell ref="B4:C4"/>
    <mergeCell ref="E4:H8"/>
    <mergeCell ref="B5:C5"/>
    <mergeCell ref="B6:C6"/>
    <mergeCell ref="B7:C7"/>
    <mergeCell ref="B8:C8"/>
    <mergeCell ref="A79:B79"/>
    <mergeCell ref="A80:B80"/>
    <mergeCell ref="A15:C15"/>
    <mergeCell ref="B9:C9"/>
    <mergeCell ref="E9:H13"/>
    <mergeCell ref="B10:C10"/>
    <mergeCell ref="A11:B11"/>
    <mergeCell ref="A12:B12"/>
    <mergeCell ref="A13:B13"/>
    <mergeCell ref="A70:N70"/>
  </mergeCells>
  <hyperlinks>
    <hyperlink ref="B7" r:id="rId1" display="www.efr-cundinamarca.gov.co"/>
  </hyperlinks>
  <printOptions horizontalCentered="1"/>
  <pageMargins left="0.3937007874015748" right="0.3937007874015748" top="0.5905511811023623" bottom="0.5905511811023623" header="0.31496062992125984" footer="0.31496062992125984"/>
  <pageSetup horizontalDpi="600" verticalDpi="600" orientation="landscape" paperSize="11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Hp</cp:lastModifiedBy>
  <cp:lastPrinted>2020-01-27T17:43:24Z</cp:lastPrinted>
  <dcterms:created xsi:type="dcterms:W3CDTF">2012-12-10T15:58:41Z</dcterms:created>
  <dcterms:modified xsi:type="dcterms:W3CDTF">2020-01-30T19:39:04Z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